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6" windowWidth="22980" windowHeight="11928"/>
  </bookViews>
  <sheets>
    <sheet name="Rekapitulácia" sheetId="1" r:id="rId1"/>
    <sheet name="Krycí list stavby" sheetId="2" r:id="rId2"/>
    <sheet name="SO 7031" sheetId="3" r:id="rId3"/>
    <sheet name="SO 7032" sheetId="4" r:id="rId4"/>
    <sheet name="SO 7033" sheetId="5" r:id="rId5"/>
    <sheet name="SO 7034" sheetId="6" r:id="rId6"/>
    <sheet name="SO 7035" sheetId="7" r:id="rId7"/>
    <sheet name="SO 7036" sheetId="8" r:id="rId8"/>
    <sheet name="SO 7037" sheetId="9" r:id="rId9"/>
    <sheet name="SO 7038" sheetId="10" r:id="rId10"/>
    <sheet name="SO 7039" sheetId="11" r:id="rId11"/>
  </sheets>
  <definedNames>
    <definedName name="_xlnm.Print_Area" localSheetId="2">'SO 7031'!$B$2:$V$424</definedName>
    <definedName name="_xlnm.Print_Area" localSheetId="3">'SO 7032'!$B$2:$V$169</definedName>
    <definedName name="_xlnm.Print_Area" localSheetId="4">'SO 7033'!$B$2:$V$80</definedName>
    <definedName name="_xlnm.Print_Area" localSheetId="5">'SO 7034'!$B$2:$V$80</definedName>
    <definedName name="_xlnm.Print_Area" localSheetId="6">'SO 7035'!$B$2:$V$80</definedName>
    <definedName name="_xlnm.Print_Area" localSheetId="7">'SO 7036'!$B$2:$V$80</definedName>
    <definedName name="_xlnm.Print_Area" localSheetId="8">'SO 7037'!$B$2:$V$80</definedName>
    <definedName name="_xlnm.Print_Area" localSheetId="9">'SO 7038'!$B$2:$V$168</definedName>
    <definedName name="_xlnm.Print_Area" localSheetId="10">'SO 7039'!$B$2:$V$154</definedName>
  </definedNames>
  <calcPr calcId="125725"/>
</workbook>
</file>

<file path=xl/calcChain.xml><?xml version="1.0" encoding="utf-8"?>
<calcChain xmlns="http://schemas.openxmlformats.org/spreadsheetml/2006/main">
  <c r="I30" i="2"/>
  <c r="I29"/>
  <c r="I28"/>
  <c r="H29"/>
  <c r="H28"/>
  <c r="I27"/>
  <c r="I25"/>
  <c r="I24"/>
  <c r="E24"/>
  <c r="I23"/>
  <c r="E23"/>
  <c r="I22"/>
  <c r="E22"/>
  <c r="I20"/>
  <c r="I16"/>
  <c r="I14"/>
  <c r="E18"/>
  <c r="E19"/>
  <c r="D19"/>
  <c r="C19"/>
  <c r="D18"/>
  <c r="C18"/>
  <c r="E17"/>
  <c r="D17"/>
  <c r="C17"/>
  <c r="E16"/>
  <c r="D16"/>
  <c r="C16"/>
  <c r="E15"/>
  <c r="D15"/>
  <c r="C15"/>
  <c r="F16" i="1"/>
  <c r="D16"/>
  <c r="C15"/>
  <c r="E15"/>
  <c r="C14"/>
  <c r="E14"/>
  <c r="C13"/>
  <c r="E13"/>
  <c r="C12"/>
  <c r="E12"/>
  <c r="C11"/>
  <c r="E11"/>
  <c r="C10"/>
  <c r="E10"/>
  <c r="C9"/>
  <c r="E9"/>
  <c r="C8"/>
  <c r="E8"/>
  <c r="C7"/>
  <c r="C16" s="1"/>
  <c r="E7"/>
  <c r="E16" s="1"/>
  <c r="K15"/>
  <c r="B15"/>
  <c r="G15" s="1"/>
  <c r="P29" i="11"/>
  <c r="P28"/>
  <c r="H29"/>
  <c r="H28"/>
  <c r="P16"/>
  <c r="Z154"/>
  <c r="M153"/>
  <c r="F71" s="1"/>
  <c r="D19" s="1"/>
  <c r="V151"/>
  <c r="I70" s="1"/>
  <c r="M151"/>
  <c r="F70" s="1"/>
  <c r="K150"/>
  <c r="J150"/>
  <c r="S150"/>
  <c r="L150"/>
  <c r="I150"/>
  <c r="I151" s="1"/>
  <c r="G70" s="1"/>
  <c r="K149"/>
  <c r="J149"/>
  <c r="S149"/>
  <c r="L149"/>
  <c r="L151" s="1"/>
  <c r="E70" s="1"/>
  <c r="I149"/>
  <c r="V145"/>
  <c r="I67" s="1"/>
  <c r="I66"/>
  <c r="V143"/>
  <c r="K142"/>
  <c r="J142"/>
  <c r="S142"/>
  <c r="L142"/>
  <c r="I142"/>
  <c r="K141"/>
  <c r="J141"/>
  <c r="S141"/>
  <c r="L141"/>
  <c r="I141"/>
  <c r="K140"/>
  <c r="J140"/>
  <c r="S140"/>
  <c r="L140"/>
  <c r="I140"/>
  <c r="K139"/>
  <c r="J139"/>
  <c r="S139"/>
  <c r="L139"/>
  <c r="I139"/>
  <c r="K138"/>
  <c r="J138"/>
  <c r="S138"/>
  <c r="M138"/>
  <c r="L138"/>
  <c r="I138"/>
  <c r="K137"/>
  <c r="J137"/>
  <c r="S137"/>
  <c r="L137"/>
  <c r="I137"/>
  <c r="K136"/>
  <c r="J136"/>
  <c r="S136"/>
  <c r="M136"/>
  <c r="L136"/>
  <c r="I136"/>
  <c r="K135"/>
  <c r="J135"/>
  <c r="S135"/>
  <c r="L135"/>
  <c r="I135"/>
  <c r="K134"/>
  <c r="J134"/>
  <c r="S134"/>
  <c r="M134"/>
  <c r="L134"/>
  <c r="I134"/>
  <c r="K133"/>
  <c r="J133"/>
  <c r="S133"/>
  <c r="L133"/>
  <c r="I133"/>
  <c r="K132"/>
  <c r="J132"/>
  <c r="S132"/>
  <c r="M132"/>
  <c r="L132"/>
  <c r="I132"/>
  <c r="K131"/>
  <c r="J131"/>
  <c r="S131"/>
  <c r="L131"/>
  <c r="I131"/>
  <c r="K130"/>
  <c r="J130"/>
  <c r="S130"/>
  <c r="L130"/>
  <c r="I130"/>
  <c r="K129"/>
  <c r="J129"/>
  <c r="S129"/>
  <c r="L129"/>
  <c r="I129"/>
  <c r="K128"/>
  <c r="J128"/>
  <c r="S128"/>
  <c r="L128"/>
  <c r="I128"/>
  <c r="K127"/>
  <c r="J127"/>
  <c r="S127"/>
  <c r="M127"/>
  <c r="L127"/>
  <c r="I127"/>
  <c r="K126"/>
  <c r="J126"/>
  <c r="S126"/>
  <c r="S143" s="1"/>
  <c r="H66" s="1"/>
  <c r="L126"/>
  <c r="I126"/>
  <c r="I143" s="1"/>
  <c r="G66" s="1"/>
  <c r="V120"/>
  <c r="V122" s="1"/>
  <c r="I63" s="1"/>
  <c r="K119"/>
  <c r="J119"/>
  <c r="S119"/>
  <c r="M119"/>
  <c r="L119"/>
  <c r="I119"/>
  <c r="K118"/>
  <c r="J118"/>
  <c r="S118"/>
  <c r="M118"/>
  <c r="M120" s="1"/>
  <c r="F62" s="1"/>
  <c r="L118"/>
  <c r="I118"/>
  <c r="K117"/>
  <c r="J117"/>
  <c r="S117"/>
  <c r="L117"/>
  <c r="I117"/>
  <c r="K116"/>
  <c r="J116"/>
  <c r="S116"/>
  <c r="L116"/>
  <c r="I116"/>
  <c r="K115"/>
  <c r="J115"/>
  <c r="S115"/>
  <c r="L115"/>
  <c r="I115"/>
  <c r="K114"/>
  <c r="J114"/>
  <c r="S114"/>
  <c r="L114"/>
  <c r="I114"/>
  <c r="K113"/>
  <c r="J113"/>
  <c r="S113"/>
  <c r="L113"/>
  <c r="L120" s="1"/>
  <c r="E62" s="1"/>
  <c r="I113"/>
  <c r="S107"/>
  <c r="H58" s="1"/>
  <c r="V107"/>
  <c r="I58" s="1"/>
  <c r="M107"/>
  <c r="F58" s="1"/>
  <c r="I107"/>
  <c r="G58" s="1"/>
  <c r="K106"/>
  <c r="J106"/>
  <c r="S106"/>
  <c r="L106"/>
  <c r="L107" s="1"/>
  <c r="E58" s="1"/>
  <c r="I106"/>
  <c r="V103"/>
  <c r="I57" s="1"/>
  <c r="K102"/>
  <c r="J102"/>
  <c r="S102"/>
  <c r="L102"/>
  <c r="I102"/>
  <c r="K101"/>
  <c r="J101"/>
  <c r="S101"/>
  <c r="L101"/>
  <c r="I101"/>
  <c r="K100"/>
  <c r="J100"/>
  <c r="S100"/>
  <c r="L100"/>
  <c r="I100"/>
  <c r="K99"/>
  <c r="J99"/>
  <c r="S99"/>
  <c r="M99"/>
  <c r="L99"/>
  <c r="I99"/>
  <c r="K98"/>
  <c r="J98"/>
  <c r="S98"/>
  <c r="S103" s="1"/>
  <c r="H57" s="1"/>
  <c r="M98"/>
  <c r="M103" s="1"/>
  <c r="F57" s="1"/>
  <c r="L98"/>
  <c r="L103" s="1"/>
  <c r="E57" s="1"/>
  <c r="I98"/>
  <c r="I103" s="1"/>
  <c r="G57" s="1"/>
  <c r="V95"/>
  <c r="M95"/>
  <c r="F56" s="1"/>
  <c r="K94"/>
  <c r="J94"/>
  <c r="S94"/>
  <c r="L94"/>
  <c r="I94"/>
  <c r="K93"/>
  <c r="J93"/>
  <c r="S93"/>
  <c r="L93"/>
  <c r="I93"/>
  <c r="K92"/>
  <c r="J92"/>
  <c r="S92"/>
  <c r="L92"/>
  <c r="I92"/>
  <c r="K91"/>
  <c r="J91"/>
  <c r="S91"/>
  <c r="S95" s="1"/>
  <c r="H56" s="1"/>
  <c r="L91"/>
  <c r="I91"/>
  <c r="K90"/>
  <c r="K154" s="1"/>
  <c r="J90"/>
  <c r="S90"/>
  <c r="L90"/>
  <c r="I90"/>
  <c r="P20"/>
  <c r="K14" i="1"/>
  <c r="B14"/>
  <c r="G14" s="1"/>
  <c r="P29" i="10"/>
  <c r="P28"/>
  <c r="H29"/>
  <c r="H28"/>
  <c r="P16"/>
  <c r="Z168"/>
  <c r="V165"/>
  <c r="I72" s="1"/>
  <c r="K164"/>
  <c r="J164"/>
  <c r="S164"/>
  <c r="L164"/>
  <c r="I164"/>
  <c r="K163"/>
  <c r="J163"/>
  <c r="S163"/>
  <c r="M163"/>
  <c r="M165" s="1"/>
  <c r="F72" s="1"/>
  <c r="L163"/>
  <c r="I163"/>
  <c r="K162"/>
  <c r="J162"/>
  <c r="S162"/>
  <c r="L162"/>
  <c r="L165" s="1"/>
  <c r="E72" s="1"/>
  <c r="I162"/>
  <c r="V156"/>
  <c r="I68" s="1"/>
  <c r="K155"/>
  <c r="J155"/>
  <c r="S155"/>
  <c r="M155"/>
  <c r="M156" s="1"/>
  <c r="F68" s="1"/>
  <c r="L155"/>
  <c r="I155"/>
  <c r="K154"/>
  <c r="J154"/>
  <c r="S154"/>
  <c r="S156" s="1"/>
  <c r="H68" s="1"/>
  <c r="L154"/>
  <c r="L156" s="1"/>
  <c r="E68" s="1"/>
  <c r="I154"/>
  <c r="I156" s="1"/>
  <c r="G68" s="1"/>
  <c r="V151"/>
  <c r="V158" s="1"/>
  <c r="I69" s="1"/>
  <c r="K150"/>
  <c r="J150"/>
  <c r="S150"/>
  <c r="L150"/>
  <c r="I150"/>
  <c r="K149"/>
  <c r="J149"/>
  <c r="S149"/>
  <c r="M149"/>
  <c r="L149"/>
  <c r="I149"/>
  <c r="K148"/>
  <c r="J148"/>
  <c r="S148"/>
  <c r="L148"/>
  <c r="I148"/>
  <c r="K147"/>
  <c r="J147"/>
  <c r="S147"/>
  <c r="L147"/>
  <c r="I147"/>
  <c r="K146"/>
  <c r="J146"/>
  <c r="S146"/>
  <c r="L146"/>
  <c r="I146"/>
  <c r="K145"/>
  <c r="J145"/>
  <c r="S145"/>
  <c r="L145"/>
  <c r="I145"/>
  <c r="K144"/>
  <c r="J144"/>
  <c r="S144"/>
  <c r="L144"/>
  <c r="I144"/>
  <c r="K143"/>
  <c r="J143"/>
  <c r="S143"/>
  <c r="L143"/>
  <c r="I143"/>
  <c r="K142"/>
  <c r="J142"/>
  <c r="S142"/>
  <c r="M142"/>
  <c r="L142"/>
  <c r="I142"/>
  <c r="K141"/>
  <c r="J141"/>
  <c r="S141"/>
  <c r="L141"/>
  <c r="I141"/>
  <c r="K140"/>
  <c r="J140"/>
  <c r="S140"/>
  <c r="L140"/>
  <c r="I140"/>
  <c r="K139"/>
  <c r="J139"/>
  <c r="S139"/>
  <c r="M139"/>
  <c r="L139"/>
  <c r="I139"/>
  <c r="K138"/>
  <c r="J138"/>
  <c r="S138"/>
  <c r="M138"/>
  <c r="L138"/>
  <c r="I138"/>
  <c r="K137"/>
  <c r="J137"/>
  <c r="S137"/>
  <c r="L137"/>
  <c r="I137"/>
  <c r="K136"/>
  <c r="J136"/>
  <c r="S136"/>
  <c r="M136"/>
  <c r="M151" s="1"/>
  <c r="F67" s="1"/>
  <c r="L136"/>
  <c r="I136"/>
  <c r="K135"/>
  <c r="J135"/>
  <c r="S135"/>
  <c r="L135"/>
  <c r="I135"/>
  <c r="K134"/>
  <c r="J134"/>
  <c r="S134"/>
  <c r="L134"/>
  <c r="I134"/>
  <c r="K133"/>
  <c r="J133"/>
  <c r="S133"/>
  <c r="L133"/>
  <c r="I133"/>
  <c r="V127"/>
  <c r="V129" s="1"/>
  <c r="I64" s="1"/>
  <c r="K126"/>
  <c r="J126"/>
  <c r="S126"/>
  <c r="L126"/>
  <c r="I126"/>
  <c r="K125"/>
  <c r="J125"/>
  <c r="S125"/>
  <c r="M125"/>
  <c r="M127" s="1"/>
  <c r="F63" s="1"/>
  <c r="L125"/>
  <c r="I125"/>
  <c r="K124"/>
  <c r="J124"/>
  <c r="S124"/>
  <c r="L124"/>
  <c r="I124"/>
  <c r="K123"/>
  <c r="J123"/>
  <c r="S123"/>
  <c r="L123"/>
  <c r="I123"/>
  <c r="K122"/>
  <c r="J122"/>
  <c r="S122"/>
  <c r="L122"/>
  <c r="I122"/>
  <c r="K121"/>
  <c r="J121"/>
  <c r="S121"/>
  <c r="L121"/>
  <c r="L127" s="1"/>
  <c r="E63" s="1"/>
  <c r="I121"/>
  <c r="I59"/>
  <c r="V115"/>
  <c r="M115"/>
  <c r="F59" s="1"/>
  <c r="L115"/>
  <c r="E59" s="1"/>
  <c r="K114"/>
  <c r="J114"/>
  <c r="S114"/>
  <c r="S115" s="1"/>
  <c r="H59" s="1"/>
  <c r="L114"/>
  <c r="I114"/>
  <c r="I115" s="1"/>
  <c r="G59" s="1"/>
  <c r="I58"/>
  <c r="V111"/>
  <c r="M111"/>
  <c r="F58" s="1"/>
  <c r="I111"/>
  <c r="G58" s="1"/>
  <c r="K110"/>
  <c r="J110"/>
  <c r="S110"/>
  <c r="L110"/>
  <c r="L111" s="1"/>
  <c r="E58" s="1"/>
  <c r="I110"/>
  <c r="K109"/>
  <c r="J109"/>
  <c r="S109"/>
  <c r="S111" s="1"/>
  <c r="H58" s="1"/>
  <c r="L109"/>
  <c r="I109"/>
  <c r="I57"/>
  <c r="V106"/>
  <c r="M106"/>
  <c r="F57" s="1"/>
  <c r="I106"/>
  <c r="G57" s="1"/>
  <c r="K105"/>
  <c r="J105"/>
  <c r="S105"/>
  <c r="L105"/>
  <c r="L106" s="1"/>
  <c r="E57" s="1"/>
  <c r="I105"/>
  <c r="K104"/>
  <c r="J104"/>
  <c r="S104"/>
  <c r="S106" s="1"/>
  <c r="H57" s="1"/>
  <c r="L104"/>
  <c r="I104"/>
  <c r="K100"/>
  <c r="J100"/>
  <c r="V100"/>
  <c r="S100"/>
  <c r="L100"/>
  <c r="I100"/>
  <c r="K99"/>
  <c r="J99"/>
  <c r="V99"/>
  <c r="V101" s="1"/>
  <c r="I56" s="1"/>
  <c r="S99"/>
  <c r="L99"/>
  <c r="I99"/>
  <c r="K98"/>
  <c r="J98"/>
  <c r="S98"/>
  <c r="M98"/>
  <c r="L98"/>
  <c r="I98"/>
  <c r="K97"/>
  <c r="J97"/>
  <c r="S97"/>
  <c r="L97"/>
  <c r="I97"/>
  <c r="K96"/>
  <c r="J96"/>
  <c r="S96"/>
  <c r="L96"/>
  <c r="I96"/>
  <c r="K95"/>
  <c r="J95"/>
  <c r="S95"/>
  <c r="L95"/>
  <c r="I95"/>
  <c r="K94"/>
  <c r="J94"/>
  <c r="S94"/>
  <c r="L94"/>
  <c r="I94"/>
  <c r="K93"/>
  <c r="J93"/>
  <c r="S93"/>
  <c r="L93"/>
  <c r="I93"/>
  <c r="K92"/>
  <c r="K168" s="1"/>
  <c r="J92"/>
  <c r="S92"/>
  <c r="S101" s="1"/>
  <c r="H56" s="1"/>
  <c r="L92"/>
  <c r="I92"/>
  <c r="I101" s="1"/>
  <c r="G56" s="1"/>
  <c r="P20"/>
  <c r="K13" i="1"/>
  <c r="B13"/>
  <c r="G13" s="1"/>
  <c r="P29" i="9"/>
  <c r="P28"/>
  <c r="H29"/>
  <c r="H28"/>
  <c r="P16"/>
  <c r="P20" s="1"/>
  <c r="Z80"/>
  <c r="M79"/>
  <c r="F57" s="1"/>
  <c r="S77"/>
  <c r="H56" s="1"/>
  <c r="V77"/>
  <c r="I56" s="1"/>
  <c r="M77"/>
  <c r="M80" s="1"/>
  <c r="F59" s="1"/>
  <c r="I77"/>
  <c r="G56" s="1"/>
  <c r="K76"/>
  <c r="K80" s="1"/>
  <c r="J76"/>
  <c r="S76"/>
  <c r="S79" s="1"/>
  <c r="H57" s="1"/>
  <c r="L76"/>
  <c r="I76"/>
  <c r="I79" s="1"/>
  <c r="G57" s="1"/>
  <c r="K12" i="1"/>
  <c r="B12"/>
  <c r="G12" s="1"/>
  <c r="P29" i="8"/>
  <c r="P28"/>
  <c r="H29"/>
  <c r="H28"/>
  <c r="P16"/>
  <c r="P20" s="1"/>
  <c r="Z80"/>
  <c r="S77"/>
  <c r="H56" s="1"/>
  <c r="V77"/>
  <c r="I56" s="1"/>
  <c r="M77"/>
  <c r="I77"/>
  <c r="G56" s="1"/>
  <c r="K76"/>
  <c r="K80" s="1"/>
  <c r="J76"/>
  <c r="S76"/>
  <c r="S79" s="1"/>
  <c r="H57" s="1"/>
  <c r="L76"/>
  <c r="I76"/>
  <c r="I79" s="1"/>
  <c r="G57" s="1"/>
  <c r="K11" i="1"/>
  <c r="B11"/>
  <c r="G11" s="1"/>
  <c r="P29" i="7"/>
  <c r="P28"/>
  <c r="H29"/>
  <c r="H28"/>
  <c r="P16"/>
  <c r="P20" s="1"/>
  <c r="Z80"/>
  <c r="S77"/>
  <c r="H56" s="1"/>
  <c r="V77"/>
  <c r="I56" s="1"/>
  <c r="M77"/>
  <c r="I77"/>
  <c r="G56" s="1"/>
  <c r="K76"/>
  <c r="K80" s="1"/>
  <c r="J76"/>
  <c r="S76"/>
  <c r="S79" s="1"/>
  <c r="H57" s="1"/>
  <c r="L76"/>
  <c r="I76"/>
  <c r="I79" s="1"/>
  <c r="G57" s="1"/>
  <c r="K10" i="1"/>
  <c r="B10"/>
  <c r="G10" s="1"/>
  <c r="P29" i="6"/>
  <c r="P28"/>
  <c r="H29"/>
  <c r="H28"/>
  <c r="P16"/>
  <c r="P20" s="1"/>
  <c r="Z80"/>
  <c r="S77"/>
  <c r="H56" s="1"/>
  <c r="V77"/>
  <c r="I56" s="1"/>
  <c r="M77"/>
  <c r="I77"/>
  <c r="G56" s="1"/>
  <c r="K76"/>
  <c r="K80" s="1"/>
  <c r="J76"/>
  <c r="S76"/>
  <c r="S79" s="1"/>
  <c r="H57" s="1"/>
  <c r="L76"/>
  <c r="I76"/>
  <c r="I79" s="1"/>
  <c r="G57" s="1"/>
  <c r="K9" i="1"/>
  <c r="B9"/>
  <c r="G9" s="1"/>
  <c r="P29" i="5"/>
  <c r="P28"/>
  <c r="H29"/>
  <c r="H28"/>
  <c r="P16"/>
  <c r="P20" s="1"/>
  <c r="Z80"/>
  <c r="M79"/>
  <c r="F57" s="1"/>
  <c r="S77"/>
  <c r="H56" s="1"/>
  <c r="V77"/>
  <c r="I56" s="1"/>
  <c r="M77"/>
  <c r="M80" s="1"/>
  <c r="F59" s="1"/>
  <c r="I77"/>
  <c r="G56" s="1"/>
  <c r="K76"/>
  <c r="K80" s="1"/>
  <c r="J76"/>
  <c r="S76"/>
  <c r="S79" s="1"/>
  <c r="H57" s="1"/>
  <c r="L76"/>
  <c r="I76"/>
  <c r="I79" s="1"/>
  <c r="G57" s="1"/>
  <c r="K8" i="1"/>
  <c r="B8"/>
  <c r="G8" s="1"/>
  <c r="P29" i="4"/>
  <c r="P28"/>
  <c r="H29"/>
  <c r="H28"/>
  <c r="P16"/>
  <c r="Z169"/>
  <c r="V166"/>
  <c r="I60" s="1"/>
  <c r="M166"/>
  <c r="F60" s="1"/>
  <c r="K165"/>
  <c r="J165"/>
  <c r="S165"/>
  <c r="L165"/>
  <c r="I165"/>
  <c r="I166" s="1"/>
  <c r="G60" s="1"/>
  <c r="K164"/>
  <c r="J164"/>
  <c r="S164"/>
  <c r="S166" s="1"/>
  <c r="H60" s="1"/>
  <c r="L164"/>
  <c r="L166" s="1"/>
  <c r="E60" s="1"/>
  <c r="I164"/>
  <c r="K160"/>
  <c r="J160"/>
  <c r="S160"/>
  <c r="L160"/>
  <c r="I160"/>
  <c r="K159"/>
  <c r="J159"/>
  <c r="S159"/>
  <c r="M159"/>
  <c r="L159"/>
  <c r="I159"/>
  <c r="K158"/>
  <c r="J158"/>
  <c r="S158"/>
  <c r="L158"/>
  <c r="I158"/>
  <c r="K157"/>
  <c r="J157"/>
  <c r="S157"/>
  <c r="M157"/>
  <c r="L157"/>
  <c r="I157"/>
  <c r="K156"/>
  <c r="J156"/>
  <c r="S156"/>
  <c r="L156"/>
  <c r="I156"/>
  <c r="K155"/>
  <c r="J155"/>
  <c r="V155"/>
  <c r="S155"/>
  <c r="L155"/>
  <c r="I155"/>
  <c r="K154"/>
  <c r="J154"/>
  <c r="S154"/>
  <c r="L154"/>
  <c r="I154"/>
  <c r="K153"/>
  <c r="J153"/>
  <c r="S153"/>
  <c r="L153"/>
  <c r="I153"/>
  <c r="K152"/>
  <c r="J152"/>
  <c r="V152"/>
  <c r="S152"/>
  <c r="L152"/>
  <c r="I152"/>
  <c r="K151"/>
  <c r="J151"/>
  <c r="S151"/>
  <c r="M151"/>
  <c r="M161" s="1"/>
  <c r="F59" s="1"/>
  <c r="L151"/>
  <c r="I151"/>
  <c r="K150"/>
  <c r="J150"/>
  <c r="S150"/>
  <c r="L150"/>
  <c r="I150"/>
  <c r="K149"/>
  <c r="J149"/>
  <c r="S149"/>
  <c r="L149"/>
  <c r="I149"/>
  <c r="K148"/>
  <c r="J148"/>
  <c r="S148"/>
  <c r="L148"/>
  <c r="I148"/>
  <c r="K147"/>
  <c r="J147"/>
  <c r="S147"/>
  <c r="L147"/>
  <c r="I147"/>
  <c r="K146"/>
  <c r="J146"/>
  <c r="S146"/>
  <c r="L146"/>
  <c r="I146"/>
  <c r="K145"/>
  <c r="J145"/>
  <c r="V145"/>
  <c r="S145"/>
  <c r="L145"/>
  <c r="I145"/>
  <c r="K144"/>
  <c r="J144"/>
  <c r="V144"/>
  <c r="V161" s="1"/>
  <c r="I59" s="1"/>
  <c r="S144"/>
  <c r="S161" s="1"/>
  <c r="H59" s="1"/>
  <c r="L144"/>
  <c r="L161" s="1"/>
  <c r="E59" s="1"/>
  <c r="I144"/>
  <c r="I161" s="1"/>
  <c r="G59" s="1"/>
  <c r="I58"/>
  <c r="V141"/>
  <c r="K140"/>
  <c r="J140"/>
  <c r="S140"/>
  <c r="M140"/>
  <c r="L140"/>
  <c r="I140"/>
  <c r="K139"/>
  <c r="J139"/>
  <c r="S139"/>
  <c r="M139"/>
  <c r="M141" s="1"/>
  <c r="F58" s="1"/>
  <c r="L139"/>
  <c r="I139"/>
  <c r="K138"/>
  <c r="J138"/>
  <c r="S138"/>
  <c r="L138"/>
  <c r="I138"/>
  <c r="K137"/>
  <c r="J137"/>
  <c r="S137"/>
  <c r="L137"/>
  <c r="I137"/>
  <c r="K136"/>
  <c r="J136"/>
  <c r="S136"/>
  <c r="L136"/>
  <c r="I136"/>
  <c r="K135"/>
  <c r="J135"/>
  <c r="S135"/>
  <c r="L135"/>
  <c r="I135"/>
  <c r="K134"/>
  <c r="J134"/>
  <c r="S134"/>
  <c r="S141" s="1"/>
  <c r="H58" s="1"/>
  <c r="L134"/>
  <c r="L141" s="1"/>
  <c r="E58" s="1"/>
  <c r="I134"/>
  <c r="I141" s="1"/>
  <c r="G58" s="1"/>
  <c r="I57"/>
  <c r="V131"/>
  <c r="K130"/>
  <c r="J130"/>
  <c r="S130"/>
  <c r="M130"/>
  <c r="M131" s="1"/>
  <c r="F57" s="1"/>
  <c r="L130"/>
  <c r="I130"/>
  <c r="K129"/>
  <c r="J129"/>
  <c r="S129"/>
  <c r="L129"/>
  <c r="I129"/>
  <c r="K128"/>
  <c r="J128"/>
  <c r="S128"/>
  <c r="L128"/>
  <c r="I128"/>
  <c r="K127"/>
  <c r="J127"/>
  <c r="S127"/>
  <c r="L127"/>
  <c r="I127"/>
  <c r="K126"/>
  <c r="J126"/>
  <c r="S126"/>
  <c r="L126"/>
  <c r="I126"/>
  <c r="K125"/>
  <c r="J125"/>
  <c r="S125"/>
  <c r="L125"/>
  <c r="I125"/>
  <c r="K124"/>
  <c r="J124"/>
  <c r="S124"/>
  <c r="S131" s="1"/>
  <c r="H57" s="1"/>
  <c r="L124"/>
  <c r="L131" s="1"/>
  <c r="E57" s="1"/>
  <c r="I124"/>
  <c r="I131" s="1"/>
  <c r="G57" s="1"/>
  <c r="V121"/>
  <c r="V168" s="1"/>
  <c r="I61" s="1"/>
  <c r="K120"/>
  <c r="J120"/>
  <c r="S120"/>
  <c r="L120"/>
  <c r="I120"/>
  <c r="K119"/>
  <c r="J119"/>
  <c r="S119"/>
  <c r="M119"/>
  <c r="L119"/>
  <c r="I119"/>
  <c r="K118"/>
  <c r="J118"/>
  <c r="S118"/>
  <c r="L118"/>
  <c r="I118"/>
  <c r="K117"/>
  <c r="J117"/>
  <c r="S117"/>
  <c r="L117"/>
  <c r="I117"/>
  <c r="K116"/>
  <c r="J116"/>
  <c r="S116"/>
  <c r="L116"/>
  <c r="I116"/>
  <c r="K115"/>
  <c r="J115"/>
  <c r="S115"/>
  <c r="L115"/>
  <c r="I115"/>
  <c r="K114"/>
  <c r="J114"/>
  <c r="S114"/>
  <c r="L114"/>
  <c r="I114"/>
  <c r="K113"/>
  <c r="J113"/>
  <c r="S113"/>
  <c r="L113"/>
  <c r="I113"/>
  <c r="K112"/>
  <c r="J112"/>
  <c r="S112"/>
  <c r="L112"/>
  <c r="I112"/>
  <c r="K111"/>
  <c r="J111"/>
  <c r="S111"/>
  <c r="L111"/>
  <c r="I111"/>
  <c r="K110"/>
  <c r="J110"/>
  <c r="S110"/>
  <c r="L110"/>
  <c r="I110"/>
  <c r="K109"/>
  <c r="J109"/>
  <c r="S109"/>
  <c r="L109"/>
  <c r="I109"/>
  <c r="K108"/>
  <c r="J108"/>
  <c r="S108"/>
  <c r="L108"/>
  <c r="I108"/>
  <c r="K107"/>
  <c r="J107"/>
  <c r="S107"/>
  <c r="M107"/>
  <c r="L107"/>
  <c r="I107"/>
  <c r="K106"/>
  <c r="J106"/>
  <c r="S106"/>
  <c r="L106"/>
  <c r="I106"/>
  <c r="K105"/>
  <c r="J105"/>
  <c r="S105"/>
  <c r="M105"/>
  <c r="L105"/>
  <c r="I105"/>
  <c r="K104"/>
  <c r="J104"/>
  <c r="S104"/>
  <c r="M104"/>
  <c r="L104"/>
  <c r="I104"/>
  <c r="K103"/>
  <c r="J103"/>
  <c r="S103"/>
  <c r="M103"/>
  <c r="L103"/>
  <c r="I103"/>
  <c r="K102"/>
  <c r="J102"/>
  <c r="S102"/>
  <c r="M102"/>
  <c r="L102"/>
  <c r="I102"/>
  <c r="K101"/>
  <c r="J101"/>
  <c r="S101"/>
  <c r="M101"/>
  <c r="L101"/>
  <c r="I101"/>
  <c r="K100"/>
  <c r="J100"/>
  <c r="S100"/>
  <c r="M100"/>
  <c r="L100"/>
  <c r="I100"/>
  <c r="K99"/>
  <c r="J99"/>
  <c r="S99"/>
  <c r="L99"/>
  <c r="I99"/>
  <c r="K98"/>
  <c r="J98"/>
  <c r="S98"/>
  <c r="M98"/>
  <c r="L98"/>
  <c r="I98"/>
  <c r="K97"/>
  <c r="J97"/>
  <c r="S97"/>
  <c r="L97"/>
  <c r="I97"/>
  <c r="K96"/>
  <c r="J96"/>
  <c r="S96"/>
  <c r="L96"/>
  <c r="I96"/>
  <c r="K95"/>
  <c r="J95"/>
  <c r="S95"/>
  <c r="L95"/>
  <c r="I95"/>
  <c r="K94"/>
  <c r="J94"/>
  <c r="S94"/>
  <c r="L94"/>
  <c r="I94"/>
  <c r="K93"/>
  <c r="J93"/>
  <c r="S93"/>
  <c r="M93"/>
  <c r="L93"/>
  <c r="I93"/>
  <c r="K92"/>
  <c r="J92"/>
  <c r="S92"/>
  <c r="L92"/>
  <c r="I92"/>
  <c r="K91"/>
  <c r="J91"/>
  <c r="S91"/>
  <c r="L91"/>
  <c r="I91"/>
  <c r="K90"/>
  <c r="J90"/>
  <c r="S90"/>
  <c r="M90"/>
  <c r="L90"/>
  <c r="I90"/>
  <c r="K89"/>
  <c r="J89"/>
  <c r="S89"/>
  <c r="L89"/>
  <c r="I89"/>
  <c r="K88"/>
  <c r="J88"/>
  <c r="S88"/>
  <c r="M88"/>
  <c r="L88"/>
  <c r="I88"/>
  <c r="K87"/>
  <c r="J87"/>
  <c r="S87"/>
  <c r="M87"/>
  <c r="L87"/>
  <c r="I87"/>
  <c r="K86"/>
  <c r="J86"/>
  <c r="S86"/>
  <c r="L86"/>
  <c r="I86"/>
  <c r="K85"/>
  <c r="J85"/>
  <c r="S85"/>
  <c r="L85"/>
  <c r="I85"/>
  <c r="K84"/>
  <c r="J84"/>
  <c r="S84"/>
  <c r="L84"/>
  <c r="I84"/>
  <c r="K83"/>
  <c r="J83"/>
  <c r="S83"/>
  <c r="L83"/>
  <c r="I83"/>
  <c r="K82"/>
  <c r="J82"/>
  <c r="S82"/>
  <c r="L82"/>
  <c r="I82"/>
  <c r="K81"/>
  <c r="J81"/>
  <c r="S81"/>
  <c r="L81"/>
  <c r="I81"/>
  <c r="K80"/>
  <c r="K169" s="1"/>
  <c r="J80"/>
  <c r="S80"/>
  <c r="L80"/>
  <c r="I80"/>
  <c r="I121" s="1"/>
  <c r="G56" s="1"/>
  <c r="P20"/>
  <c r="K7" i="1"/>
  <c r="B7"/>
  <c r="G7" s="1"/>
  <c r="G16" s="1"/>
  <c r="P29" i="3"/>
  <c r="P28"/>
  <c r="H29"/>
  <c r="H28"/>
  <c r="P16"/>
  <c r="Z424"/>
  <c r="M423"/>
  <c r="F84" s="1"/>
  <c r="D19" s="1"/>
  <c r="S421"/>
  <c r="H83" s="1"/>
  <c r="V421"/>
  <c r="I83" s="1"/>
  <c r="M421"/>
  <c r="F83" s="1"/>
  <c r="K420"/>
  <c r="J420"/>
  <c r="S420"/>
  <c r="S423" s="1"/>
  <c r="H84" s="1"/>
  <c r="L420"/>
  <c r="L421" s="1"/>
  <c r="E83" s="1"/>
  <c r="I420"/>
  <c r="I79"/>
  <c r="V414"/>
  <c r="K413"/>
  <c r="J413"/>
  <c r="S413"/>
  <c r="L413"/>
  <c r="I413"/>
  <c r="K412"/>
  <c r="J412"/>
  <c r="S412"/>
  <c r="L412"/>
  <c r="I412"/>
  <c r="K411"/>
  <c r="J411"/>
  <c r="S411"/>
  <c r="M411"/>
  <c r="L411"/>
  <c r="I411"/>
  <c r="K410"/>
  <c r="J410"/>
  <c r="S410"/>
  <c r="M410"/>
  <c r="L410"/>
  <c r="I410"/>
  <c r="K409"/>
  <c r="J409"/>
  <c r="S409"/>
  <c r="M409"/>
  <c r="L409"/>
  <c r="I409"/>
  <c r="K408"/>
  <c r="J408"/>
  <c r="S408"/>
  <c r="M408"/>
  <c r="L408"/>
  <c r="I408"/>
  <c r="K407"/>
  <c r="J407"/>
  <c r="S407"/>
  <c r="M407"/>
  <c r="L407"/>
  <c r="I407"/>
  <c r="K406"/>
  <c r="J406"/>
  <c r="S406"/>
  <c r="M406"/>
  <c r="L406"/>
  <c r="I406"/>
  <c r="K405"/>
  <c r="J405"/>
  <c r="S405"/>
  <c r="M405"/>
  <c r="L405"/>
  <c r="I405"/>
  <c r="K404"/>
  <c r="J404"/>
  <c r="S404"/>
  <c r="M404"/>
  <c r="L404"/>
  <c r="I404"/>
  <c r="K403"/>
  <c r="J403"/>
  <c r="S403"/>
  <c r="S414" s="1"/>
  <c r="H79" s="1"/>
  <c r="L403"/>
  <c r="I403"/>
  <c r="K402"/>
  <c r="J402"/>
  <c r="S402"/>
  <c r="M402"/>
  <c r="M414" s="1"/>
  <c r="F79" s="1"/>
  <c r="L402"/>
  <c r="L414" s="1"/>
  <c r="E79" s="1"/>
  <c r="I402"/>
  <c r="I414" s="1"/>
  <c r="G79" s="1"/>
  <c r="V399"/>
  <c r="I78" s="1"/>
  <c r="M399"/>
  <c r="F78" s="1"/>
  <c r="K398"/>
  <c r="J398"/>
  <c r="S398"/>
  <c r="L398"/>
  <c r="I398"/>
  <c r="K397"/>
  <c r="J397"/>
  <c r="S397"/>
  <c r="L397"/>
  <c r="I397"/>
  <c r="K396"/>
  <c r="J396"/>
  <c r="S396"/>
  <c r="S399" s="1"/>
  <c r="H78" s="1"/>
  <c r="L396"/>
  <c r="I396"/>
  <c r="K395"/>
  <c r="J395"/>
  <c r="S395"/>
  <c r="L395"/>
  <c r="L399" s="1"/>
  <c r="E78" s="1"/>
  <c r="I395"/>
  <c r="I399" s="1"/>
  <c r="G78" s="1"/>
  <c r="I77"/>
  <c r="V392"/>
  <c r="M392"/>
  <c r="F77" s="1"/>
  <c r="K391"/>
  <c r="J391"/>
  <c r="S391"/>
  <c r="L391"/>
  <c r="I391"/>
  <c r="K390"/>
  <c r="J390"/>
  <c r="S390"/>
  <c r="L390"/>
  <c r="I390"/>
  <c r="K389"/>
  <c r="J389"/>
  <c r="S389"/>
  <c r="L389"/>
  <c r="I389"/>
  <c r="K388"/>
  <c r="J388"/>
  <c r="S388"/>
  <c r="L388"/>
  <c r="I388"/>
  <c r="K387"/>
  <c r="J387"/>
  <c r="S387"/>
  <c r="L387"/>
  <c r="I387"/>
  <c r="K386"/>
  <c r="J386"/>
  <c r="S386"/>
  <c r="L386"/>
  <c r="I386"/>
  <c r="K385"/>
  <c r="J385"/>
  <c r="S385"/>
  <c r="S392" s="1"/>
  <c r="H77" s="1"/>
  <c r="L385"/>
  <c r="L392" s="1"/>
  <c r="E77" s="1"/>
  <c r="I385"/>
  <c r="I392" s="1"/>
  <c r="G77" s="1"/>
  <c r="V382"/>
  <c r="I76" s="1"/>
  <c r="M382"/>
  <c r="F76" s="1"/>
  <c r="K381"/>
  <c r="J381"/>
  <c r="S381"/>
  <c r="M381"/>
  <c r="L381"/>
  <c r="I381"/>
  <c r="K380"/>
  <c r="J380"/>
  <c r="S380"/>
  <c r="L380"/>
  <c r="I380"/>
  <c r="K379"/>
  <c r="J379"/>
  <c r="S379"/>
  <c r="S382" s="1"/>
  <c r="H76" s="1"/>
  <c r="L379"/>
  <c r="L382" s="1"/>
  <c r="E76" s="1"/>
  <c r="I379"/>
  <c r="I382" s="1"/>
  <c r="G76" s="1"/>
  <c r="I75"/>
  <c r="V376"/>
  <c r="K375"/>
  <c r="J375"/>
  <c r="S375"/>
  <c r="M375"/>
  <c r="L375"/>
  <c r="I375"/>
  <c r="K374"/>
  <c r="J374"/>
  <c r="S374"/>
  <c r="M374"/>
  <c r="M376" s="1"/>
  <c r="F75" s="1"/>
  <c r="L374"/>
  <c r="I374"/>
  <c r="K373"/>
  <c r="J373"/>
  <c r="S373"/>
  <c r="L373"/>
  <c r="I373"/>
  <c r="K372"/>
  <c r="J372"/>
  <c r="S372"/>
  <c r="S376" s="1"/>
  <c r="H75" s="1"/>
  <c r="L372"/>
  <c r="I372"/>
  <c r="K371"/>
  <c r="J371"/>
  <c r="S371"/>
  <c r="L371"/>
  <c r="I371"/>
  <c r="K370"/>
  <c r="J370"/>
  <c r="S370"/>
  <c r="L370"/>
  <c r="L376" s="1"/>
  <c r="E75" s="1"/>
  <c r="I370"/>
  <c r="I376" s="1"/>
  <c r="G75" s="1"/>
  <c r="V367"/>
  <c r="I74" s="1"/>
  <c r="K366"/>
  <c r="J366"/>
  <c r="S366"/>
  <c r="L366"/>
  <c r="I366"/>
  <c r="K365"/>
  <c r="J365"/>
  <c r="S365"/>
  <c r="M365"/>
  <c r="M367" s="1"/>
  <c r="F74" s="1"/>
  <c r="L365"/>
  <c r="I365"/>
  <c r="K364"/>
  <c r="J364"/>
  <c r="S364"/>
  <c r="S367" s="1"/>
  <c r="H74" s="1"/>
  <c r="L364"/>
  <c r="L367" s="1"/>
  <c r="E74" s="1"/>
  <c r="I364"/>
  <c r="I367" s="1"/>
  <c r="G74" s="1"/>
  <c r="K360"/>
  <c r="J360"/>
  <c r="S360"/>
  <c r="M360"/>
  <c r="L360"/>
  <c r="I360"/>
  <c r="K359"/>
  <c r="J359"/>
  <c r="S359"/>
  <c r="L359"/>
  <c r="I359"/>
  <c r="K358"/>
  <c r="J358"/>
  <c r="S358"/>
  <c r="M358"/>
  <c r="L358"/>
  <c r="I358"/>
  <c r="K357"/>
  <c r="J357"/>
  <c r="S357"/>
  <c r="L357"/>
  <c r="I357"/>
  <c r="K356"/>
  <c r="J356"/>
  <c r="S356"/>
  <c r="M356"/>
  <c r="L356"/>
  <c r="I356"/>
  <c r="K355"/>
  <c r="J355"/>
  <c r="S355"/>
  <c r="L355"/>
  <c r="I355"/>
  <c r="K354"/>
  <c r="J354"/>
  <c r="S354"/>
  <c r="M354"/>
  <c r="L354"/>
  <c r="I354"/>
  <c r="K353"/>
  <c r="J353"/>
  <c r="S353"/>
  <c r="L353"/>
  <c r="I353"/>
  <c r="K352"/>
  <c r="J352"/>
  <c r="S352"/>
  <c r="M352"/>
  <c r="L352"/>
  <c r="I352"/>
  <c r="K351"/>
  <c r="J351"/>
  <c r="S351"/>
  <c r="L351"/>
  <c r="I351"/>
  <c r="K350"/>
  <c r="J350"/>
  <c r="S350"/>
  <c r="M350"/>
  <c r="L350"/>
  <c r="I350"/>
  <c r="K349"/>
  <c r="J349"/>
  <c r="S349"/>
  <c r="L349"/>
  <c r="I349"/>
  <c r="K348"/>
  <c r="J348"/>
  <c r="S348"/>
  <c r="M348"/>
  <c r="L348"/>
  <c r="I348"/>
  <c r="K347"/>
  <c r="J347"/>
  <c r="S347"/>
  <c r="L347"/>
  <c r="I347"/>
  <c r="K346"/>
  <c r="J346"/>
  <c r="S346"/>
  <c r="M346"/>
  <c r="L346"/>
  <c r="I346"/>
  <c r="K345"/>
  <c r="J345"/>
  <c r="S345"/>
  <c r="L345"/>
  <c r="I345"/>
  <c r="K344"/>
  <c r="J344"/>
  <c r="S344"/>
  <c r="M344"/>
  <c r="L344"/>
  <c r="I344"/>
  <c r="K343"/>
  <c r="J343"/>
  <c r="S343"/>
  <c r="M343"/>
  <c r="L343"/>
  <c r="I343"/>
  <c r="K342"/>
  <c r="J342"/>
  <c r="S342"/>
  <c r="M342"/>
  <c r="L342"/>
  <c r="I342"/>
  <c r="K341"/>
  <c r="J341"/>
  <c r="S341"/>
  <c r="M341"/>
  <c r="L341"/>
  <c r="I341"/>
  <c r="K340"/>
  <c r="J340"/>
  <c r="S340"/>
  <c r="M340"/>
  <c r="L340"/>
  <c r="I340"/>
  <c r="K339"/>
  <c r="J339"/>
  <c r="S339"/>
  <c r="M339"/>
  <c r="L339"/>
  <c r="I339"/>
  <c r="K338"/>
  <c r="J338"/>
  <c r="S338"/>
  <c r="M338"/>
  <c r="L338"/>
  <c r="I338"/>
  <c r="K337"/>
  <c r="J337"/>
  <c r="S337"/>
  <c r="M337"/>
  <c r="L337"/>
  <c r="I337"/>
  <c r="K336"/>
  <c r="J336"/>
  <c r="S336"/>
  <c r="M336"/>
  <c r="L336"/>
  <c r="I336"/>
  <c r="K335"/>
  <c r="J335"/>
  <c r="S335"/>
  <c r="M335"/>
  <c r="L335"/>
  <c r="I335"/>
  <c r="K334"/>
  <c r="J334"/>
  <c r="S334"/>
  <c r="M334"/>
  <c r="L334"/>
  <c r="I334"/>
  <c r="K333"/>
  <c r="J333"/>
  <c r="S333"/>
  <c r="M333"/>
  <c r="L333"/>
  <c r="I333"/>
  <c r="K332"/>
  <c r="J332"/>
  <c r="S332"/>
  <c r="M332"/>
  <c r="L332"/>
  <c r="I332"/>
  <c r="K331"/>
  <c r="J331"/>
  <c r="S331"/>
  <c r="M331"/>
  <c r="L331"/>
  <c r="I331"/>
  <c r="K330"/>
  <c r="J330"/>
  <c r="S330"/>
  <c r="M330"/>
  <c r="L330"/>
  <c r="I330"/>
  <c r="K329"/>
  <c r="J329"/>
  <c r="S329"/>
  <c r="L329"/>
  <c r="I329"/>
  <c r="K328"/>
  <c r="J328"/>
  <c r="S328"/>
  <c r="L328"/>
  <c r="I328"/>
  <c r="K327"/>
  <c r="J327"/>
  <c r="S327"/>
  <c r="M327"/>
  <c r="L327"/>
  <c r="I327"/>
  <c r="K326"/>
  <c r="J326"/>
  <c r="S326"/>
  <c r="M326"/>
  <c r="L326"/>
  <c r="I326"/>
  <c r="K325"/>
  <c r="J325"/>
  <c r="S325"/>
  <c r="L325"/>
  <c r="I325"/>
  <c r="K324"/>
  <c r="J324"/>
  <c r="S324"/>
  <c r="M324"/>
  <c r="L324"/>
  <c r="I324"/>
  <c r="K323"/>
  <c r="J323"/>
  <c r="S323"/>
  <c r="M323"/>
  <c r="L323"/>
  <c r="I323"/>
  <c r="K322"/>
  <c r="J322"/>
  <c r="S322"/>
  <c r="M322"/>
  <c r="L322"/>
  <c r="I322"/>
  <c r="K321"/>
  <c r="J321"/>
  <c r="S321"/>
  <c r="L321"/>
  <c r="I321"/>
  <c r="K320"/>
  <c r="J320"/>
  <c r="S320"/>
  <c r="M320"/>
  <c r="L320"/>
  <c r="I320"/>
  <c r="K319"/>
  <c r="J319"/>
  <c r="S319"/>
  <c r="M319"/>
  <c r="L319"/>
  <c r="I319"/>
  <c r="K318"/>
  <c r="J318"/>
  <c r="S318"/>
  <c r="L318"/>
  <c r="I318"/>
  <c r="K317"/>
  <c r="J317"/>
  <c r="S317"/>
  <c r="M317"/>
  <c r="L317"/>
  <c r="I317"/>
  <c r="K316"/>
  <c r="J316"/>
  <c r="S316"/>
  <c r="M316"/>
  <c r="L316"/>
  <c r="I316"/>
  <c r="K315"/>
  <c r="J315"/>
  <c r="S315"/>
  <c r="L315"/>
  <c r="I315"/>
  <c r="K314"/>
  <c r="J314"/>
  <c r="S314"/>
  <c r="M314"/>
  <c r="L314"/>
  <c r="I314"/>
  <c r="K313"/>
  <c r="J313"/>
  <c r="S313"/>
  <c r="M313"/>
  <c r="L313"/>
  <c r="I313"/>
  <c r="K312"/>
  <c r="J312"/>
  <c r="S312"/>
  <c r="L312"/>
  <c r="I312"/>
  <c r="K311"/>
  <c r="J311"/>
  <c r="S311"/>
  <c r="M311"/>
  <c r="L311"/>
  <c r="I311"/>
  <c r="K310"/>
  <c r="J310"/>
  <c r="S310"/>
  <c r="M310"/>
  <c r="L310"/>
  <c r="I310"/>
  <c r="K309"/>
  <c r="J309"/>
  <c r="S309"/>
  <c r="L309"/>
  <c r="I309"/>
  <c r="K308"/>
  <c r="J308"/>
  <c r="S308"/>
  <c r="M308"/>
  <c r="L308"/>
  <c r="I308"/>
  <c r="K307"/>
  <c r="J307"/>
  <c r="S307"/>
  <c r="M307"/>
  <c r="L307"/>
  <c r="I307"/>
  <c r="K306"/>
  <c r="J306"/>
  <c r="S306"/>
  <c r="L306"/>
  <c r="I306"/>
  <c r="K305"/>
  <c r="J305"/>
  <c r="S305"/>
  <c r="M305"/>
  <c r="L305"/>
  <c r="I305"/>
  <c r="K304"/>
  <c r="J304"/>
  <c r="S304"/>
  <c r="M304"/>
  <c r="M361" s="1"/>
  <c r="F73" s="1"/>
  <c r="L304"/>
  <c r="I304"/>
  <c r="K303"/>
  <c r="J303"/>
  <c r="S303"/>
  <c r="L303"/>
  <c r="I303"/>
  <c r="K302"/>
  <c r="J302"/>
  <c r="S302"/>
  <c r="L302"/>
  <c r="I302"/>
  <c r="K301"/>
  <c r="J301"/>
  <c r="S301"/>
  <c r="L301"/>
  <c r="I301"/>
  <c r="K300"/>
  <c r="J300"/>
  <c r="S300"/>
  <c r="L300"/>
  <c r="I300"/>
  <c r="K299"/>
  <c r="J299"/>
  <c r="S299"/>
  <c r="L299"/>
  <c r="I299"/>
  <c r="K298"/>
  <c r="J298"/>
  <c r="V298"/>
  <c r="V361" s="1"/>
  <c r="I73" s="1"/>
  <c r="S298"/>
  <c r="L298"/>
  <c r="I298"/>
  <c r="K297"/>
  <c r="J297"/>
  <c r="S297"/>
  <c r="L297"/>
  <c r="I297"/>
  <c r="K296"/>
  <c r="J296"/>
  <c r="S296"/>
  <c r="L296"/>
  <c r="I296"/>
  <c r="K295"/>
  <c r="J295"/>
  <c r="S295"/>
  <c r="S361" s="1"/>
  <c r="H73" s="1"/>
  <c r="L295"/>
  <c r="L361" s="1"/>
  <c r="E73" s="1"/>
  <c r="I295"/>
  <c r="I361" s="1"/>
  <c r="G73" s="1"/>
  <c r="I72"/>
  <c r="V292"/>
  <c r="K291"/>
  <c r="J291"/>
  <c r="S291"/>
  <c r="M291"/>
  <c r="L291"/>
  <c r="I291"/>
  <c r="K290"/>
  <c r="J290"/>
  <c r="S290"/>
  <c r="M290"/>
  <c r="L290"/>
  <c r="I290"/>
  <c r="K289"/>
  <c r="J289"/>
  <c r="S289"/>
  <c r="M289"/>
  <c r="L289"/>
  <c r="I289"/>
  <c r="K288"/>
  <c r="J288"/>
  <c r="S288"/>
  <c r="M288"/>
  <c r="L288"/>
  <c r="I288"/>
  <c r="K287"/>
  <c r="J287"/>
  <c r="S287"/>
  <c r="M287"/>
  <c r="L287"/>
  <c r="I287"/>
  <c r="K286"/>
  <c r="J286"/>
  <c r="S286"/>
  <c r="M286"/>
  <c r="L286"/>
  <c r="I286"/>
  <c r="K285"/>
  <c r="J285"/>
  <c r="S285"/>
  <c r="M285"/>
  <c r="L285"/>
  <c r="I285"/>
  <c r="K284"/>
  <c r="J284"/>
  <c r="S284"/>
  <c r="M284"/>
  <c r="L284"/>
  <c r="I284"/>
  <c r="K283"/>
  <c r="J283"/>
  <c r="S283"/>
  <c r="M283"/>
  <c r="L283"/>
  <c r="I283"/>
  <c r="K282"/>
  <c r="J282"/>
  <c r="S282"/>
  <c r="M282"/>
  <c r="L282"/>
  <c r="I282"/>
  <c r="K281"/>
  <c r="J281"/>
  <c r="S281"/>
  <c r="M281"/>
  <c r="L281"/>
  <c r="I281"/>
  <c r="K280"/>
  <c r="J280"/>
  <c r="S280"/>
  <c r="M280"/>
  <c r="L280"/>
  <c r="I280"/>
  <c r="K279"/>
  <c r="J279"/>
  <c r="S279"/>
  <c r="M279"/>
  <c r="L279"/>
  <c r="I279"/>
  <c r="K278"/>
  <c r="J278"/>
  <c r="S278"/>
  <c r="M278"/>
  <c r="L278"/>
  <c r="I278"/>
  <c r="K277"/>
  <c r="J277"/>
  <c r="S277"/>
  <c r="M277"/>
  <c r="L277"/>
  <c r="I277"/>
  <c r="K276"/>
  <c r="J276"/>
  <c r="S276"/>
  <c r="M276"/>
  <c r="L276"/>
  <c r="I276"/>
  <c r="K275"/>
  <c r="J275"/>
  <c r="S275"/>
  <c r="M275"/>
  <c r="L275"/>
  <c r="I275"/>
  <c r="K274"/>
  <c r="J274"/>
  <c r="S274"/>
  <c r="M274"/>
  <c r="L274"/>
  <c r="I274"/>
  <c r="K273"/>
  <c r="J273"/>
  <c r="S273"/>
  <c r="M273"/>
  <c r="L273"/>
  <c r="I273"/>
  <c r="K272"/>
  <c r="J272"/>
  <c r="S272"/>
  <c r="M272"/>
  <c r="L272"/>
  <c r="I272"/>
  <c r="K271"/>
  <c r="J271"/>
  <c r="S271"/>
  <c r="M271"/>
  <c r="L271"/>
  <c r="I271"/>
  <c r="K270"/>
  <c r="J270"/>
  <c r="S270"/>
  <c r="M270"/>
  <c r="L270"/>
  <c r="I270"/>
  <c r="K269"/>
  <c r="J269"/>
  <c r="S269"/>
  <c r="M269"/>
  <c r="M292" s="1"/>
  <c r="F72" s="1"/>
  <c r="L269"/>
  <c r="I269"/>
  <c r="K268"/>
  <c r="J268"/>
  <c r="S268"/>
  <c r="L268"/>
  <c r="I268"/>
  <c r="K267"/>
  <c r="J267"/>
  <c r="S267"/>
  <c r="L267"/>
  <c r="I267"/>
  <c r="K266"/>
  <c r="J266"/>
  <c r="S266"/>
  <c r="L266"/>
  <c r="I266"/>
  <c r="K265"/>
  <c r="J265"/>
  <c r="S265"/>
  <c r="L265"/>
  <c r="I265"/>
  <c r="K264"/>
  <c r="J264"/>
  <c r="S264"/>
  <c r="L264"/>
  <c r="I264"/>
  <c r="K263"/>
  <c r="J263"/>
  <c r="S263"/>
  <c r="L263"/>
  <c r="I263"/>
  <c r="K262"/>
  <c r="J262"/>
  <c r="S262"/>
  <c r="S292" s="1"/>
  <c r="H72" s="1"/>
  <c r="L262"/>
  <c r="L292" s="1"/>
  <c r="E72" s="1"/>
  <c r="I262"/>
  <c r="I292" s="1"/>
  <c r="G72" s="1"/>
  <c r="I71"/>
  <c r="V259"/>
  <c r="M259"/>
  <c r="F71" s="1"/>
  <c r="K258"/>
  <c r="J258"/>
  <c r="S258"/>
  <c r="L258"/>
  <c r="I258"/>
  <c r="K257"/>
  <c r="J257"/>
  <c r="S257"/>
  <c r="L257"/>
  <c r="I257"/>
  <c r="K256"/>
  <c r="J256"/>
  <c r="S256"/>
  <c r="L256"/>
  <c r="I256"/>
  <c r="K255"/>
  <c r="J255"/>
  <c r="S255"/>
  <c r="L255"/>
  <c r="I255"/>
  <c r="K254"/>
  <c r="J254"/>
  <c r="S254"/>
  <c r="L254"/>
  <c r="I254"/>
  <c r="K253"/>
  <c r="J253"/>
  <c r="S253"/>
  <c r="L253"/>
  <c r="I253"/>
  <c r="K252"/>
  <c r="J252"/>
  <c r="S252"/>
  <c r="L252"/>
  <c r="I252"/>
  <c r="K251"/>
  <c r="J251"/>
  <c r="S251"/>
  <c r="L251"/>
  <c r="I251"/>
  <c r="I259" s="1"/>
  <c r="G71" s="1"/>
  <c r="K250"/>
  <c r="J250"/>
  <c r="S250"/>
  <c r="L250"/>
  <c r="L259" s="1"/>
  <c r="E71" s="1"/>
  <c r="I250"/>
  <c r="K249"/>
  <c r="J249"/>
  <c r="S249"/>
  <c r="S259" s="1"/>
  <c r="H71" s="1"/>
  <c r="L249"/>
  <c r="I249"/>
  <c r="I70"/>
  <c r="V246"/>
  <c r="M246"/>
  <c r="F70" s="1"/>
  <c r="K245"/>
  <c r="J245"/>
  <c r="S245"/>
  <c r="L245"/>
  <c r="I245"/>
  <c r="K244"/>
  <c r="J244"/>
  <c r="S244"/>
  <c r="L244"/>
  <c r="I244"/>
  <c r="K243"/>
  <c r="J243"/>
  <c r="S243"/>
  <c r="L243"/>
  <c r="I243"/>
  <c r="K242"/>
  <c r="J242"/>
  <c r="S242"/>
  <c r="L242"/>
  <c r="I242"/>
  <c r="K241"/>
  <c r="J241"/>
  <c r="S241"/>
  <c r="L241"/>
  <c r="I241"/>
  <c r="K240"/>
  <c r="J240"/>
  <c r="S240"/>
  <c r="L240"/>
  <c r="I240"/>
  <c r="K239"/>
  <c r="J239"/>
  <c r="S239"/>
  <c r="L239"/>
  <c r="I239"/>
  <c r="K238"/>
  <c r="J238"/>
  <c r="S238"/>
  <c r="L238"/>
  <c r="I238"/>
  <c r="K237"/>
  <c r="J237"/>
  <c r="S237"/>
  <c r="L237"/>
  <c r="L246" s="1"/>
  <c r="E70" s="1"/>
  <c r="I237"/>
  <c r="K236"/>
  <c r="J236"/>
  <c r="S236"/>
  <c r="S246" s="1"/>
  <c r="H70" s="1"/>
  <c r="L236"/>
  <c r="I236"/>
  <c r="K235"/>
  <c r="J235"/>
  <c r="S235"/>
  <c r="L235"/>
  <c r="I235"/>
  <c r="I246" s="1"/>
  <c r="G70" s="1"/>
  <c r="M232"/>
  <c r="F69" s="1"/>
  <c r="K231"/>
  <c r="J231"/>
  <c r="S231"/>
  <c r="L231"/>
  <c r="I231"/>
  <c r="K230"/>
  <c r="J230"/>
  <c r="S230"/>
  <c r="L230"/>
  <c r="I230"/>
  <c r="K229"/>
  <c r="J229"/>
  <c r="S229"/>
  <c r="L229"/>
  <c r="I229"/>
  <c r="K228"/>
  <c r="J228"/>
  <c r="S228"/>
  <c r="L228"/>
  <c r="I228"/>
  <c r="K227"/>
  <c r="J227"/>
  <c r="V227"/>
  <c r="V232" s="1"/>
  <c r="I69" s="1"/>
  <c r="S227"/>
  <c r="L227"/>
  <c r="I227"/>
  <c r="K226"/>
  <c r="J226"/>
  <c r="S226"/>
  <c r="S232" s="1"/>
  <c r="H69" s="1"/>
  <c r="L226"/>
  <c r="L232" s="1"/>
  <c r="E69" s="1"/>
  <c r="I226"/>
  <c r="I232" s="1"/>
  <c r="G69" s="1"/>
  <c r="V223"/>
  <c r="I68" s="1"/>
  <c r="K222"/>
  <c r="J222"/>
  <c r="S222"/>
  <c r="M222"/>
  <c r="L222"/>
  <c r="I222"/>
  <c r="K221"/>
  <c r="J221"/>
  <c r="S221"/>
  <c r="L221"/>
  <c r="I221"/>
  <c r="K220"/>
  <c r="J220"/>
  <c r="S220"/>
  <c r="L220"/>
  <c r="I220"/>
  <c r="K219"/>
  <c r="J219"/>
  <c r="S219"/>
  <c r="M219"/>
  <c r="L219"/>
  <c r="I219"/>
  <c r="K218"/>
  <c r="J218"/>
  <c r="S218"/>
  <c r="L218"/>
  <c r="I218"/>
  <c r="K217"/>
  <c r="J217"/>
  <c r="S217"/>
  <c r="M217"/>
  <c r="L217"/>
  <c r="I217"/>
  <c r="K216"/>
  <c r="J216"/>
  <c r="S216"/>
  <c r="L216"/>
  <c r="I216"/>
  <c r="K215"/>
  <c r="J215"/>
  <c r="S215"/>
  <c r="M215"/>
  <c r="L215"/>
  <c r="I215"/>
  <c r="K214"/>
  <c r="J214"/>
  <c r="S214"/>
  <c r="M214"/>
  <c r="L214"/>
  <c r="I214"/>
  <c r="K213"/>
  <c r="J213"/>
  <c r="S213"/>
  <c r="L213"/>
  <c r="I213"/>
  <c r="K212"/>
  <c r="J212"/>
  <c r="S212"/>
  <c r="M212"/>
  <c r="L212"/>
  <c r="I212"/>
  <c r="K211"/>
  <c r="J211"/>
  <c r="S211"/>
  <c r="L211"/>
  <c r="I211"/>
  <c r="K210"/>
  <c r="J210"/>
  <c r="S210"/>
  <c r="M210"/>
  <c r="M223" s="1"/>
  <c r="F68" s="1"/>
  <c r="L210"/>
  <c r="I210"/>
  <c r="K209"/>
  <c r="J209"/>
  <c r="S209"/>
  <c r="L209"/>
  <c r="I209"/>
  <c r="K208"/>
  <c r="J208"/>
  <c r="S208"/>
  <c r="S223" s="1"/>
  <c r="H68" s="1"/>
  <c r="L208"/>
  <c r="L223" s="1"/>
  <c r="E68" s="1"/>
  <c r="I208"/>
  <c r="I223" s="1"/>
  <c r="G68" s="1"/>
  <c r="V205"/>
  <c r="I67" s="1"/>
  <c r="K204"/>
  <c r="J204"/>
  <c r="S204"/>
  <c r="M204"/>
  <c r="L204"/>
  <c r="I204"/>
  <c r="K203"/>
  <c r="J203"/>
  <c r="S203"/>
  <c r="M203"/>
  <c r="M205" s="1"/>
  <c r="F67" s="1"/>
  <c r="L203"/>
  <c r="I203"/>
  <c r="K202"/>
  <c r="J202"/>
  <c r="S202"/>
  <c r="M202"/>
  <c r="L202"/>
  <c r="I202"/>
  <c r="K201"/>
  <c r="J201"/>
  <c r="S201"/>
  <c r="L201"/>
  <c r="I201"/>
  <c r="K200"/>
  <c r="J200"/>
  <c r="S200"/>
  <c r="L200"/>
  <c r="I200"/>
  <c r="K199"/>
  <c r="J199"/>
  <c r="S199"/>
  <c r="S205" s="1"/>
  <c r="H67" s="1"/>
  <c r="L199"/>
  <c r="L205" s="1"/>
  <c r="E67" s="1"/>
  <c r="I199"/>
  <c r="I205" s="1"/>
  <c r="G67" s="1"/>
  <c r="I66"/>
  <c r="V196"/>
  <c r="V416" s="1"/>
  <c r="I80" s="1"/>
  <c r="M196"/>
  <c r="F66" s="1"/>
  <c r="K195"/>
  <c r="J195"/>
  <c r="S195"/>
  <c r="M195"/>
  <c r="L195"/>
  <c r="I195"/>
  <c r="K194"/>
  <c r="J194"/>
  <c r="S194"/>
  <c r="L194"/>
  <c r="I194"/>
  <c r="K193"/>
  <c r="J193"/>
  <c r="S193"/>
  <c r="L193"/>
  <c r="I193"/>
  <c r="K192"/>
  <c r="J192"/>
  <c r="S192"/>
  <c r="L192"/>
  <c r="I192"/>
  <c r="K191"/>
  <c r="J191"/>
  <c r="S191"/>
  <c r="M191"/>
  <c r="M416" s="1"/>
  <c r="F80" s="1"/>
  <c r="L191"/>
  <c r="I191"/>
  <c r="K190"/>
  <c r="J190"/>
  <c r="S190"/>
  <c r="L190"/>
  <c r="I190"/>
  <c r="I62"/>
  <c r="V184"/>
  <c r="M184"/>
  <c r="F62" s="1"/>
  <c r="L184"/>
  <c r="E62" s="1"/>
  <c r="I184"/>
  <c r="G62" s="1"/>
  <c r="K183"/>
  <c r="J183"/>
  <c r="S183"/>
  <c r="S184" s="1"/>
  <c r="H62" s="1"/>
  <c r="L183"/>
  <c r="I183"/>
  <c r="I61"/>
  <c r="V180"/>
  <c r="M180"/>
  <c r="F61" s="1"/>
  <c r="K179"/>
  <c r="J179"/>
  <c r="S179"/>
  <c r="L179"/>
  <c r="I179"/>
  <c r="K178"/>
  <c r="J178"/>
  <c r="S178"/>
  <c r="L178"/>
  <c r="I178"/>
  <c r="K177"/>
  <c r="J177"/>
  <c r="S177"/>
  <c r="L177"/>
  <c r="I177"/>
  <c r="K176"/>
  <c r="J176"/>
  <c r="S176"/>
  <c r="L176"/>
  <c r="I176"/>
  <c r="K175"/>
  <c r="J175"/>
  <c r="S175"/>
  <c r="L175"/>
  <c r="I175"/>
  <c r="K174"/>
  <c r="J174"/>
  <c r="S174"/>
  <c r="L174"/>
  <c r="I174"/>
  <c r="K173"/>
  <c r="J173"/>
  <c r="S173"/>
  <c r="L173"/>
  <c r="I173"/>
  <c r="K172"/>
  <c r="J172"/>
  <c r="S172"/>
  <c r="L172"/>
  <c r="I172"/>
  <c r="K171"/>
  <c r="J171"/>
  <c r="S171"/>
  <c r="L171"/>
  <c r="L180" s="1"/>
  <c r="E61" s="1"/>
  <c r="I171"/>
  <c r="K170"/>
  <c r="J170"/>
  <c r="S170"/>
  <c r="S180" s="1"/>
  <c r="H61" s="1"/>
  <c r="L170"/>
  <c r="I170"/>
  <c r="K169"/>
  <c r="J169"/>
  <c r="S169"/>
  <c r="L169"/>
  <c r="I169"/>
  <c r="I180" s="1"/>
  <c r="G61" s="1"/>
  <c r="I60"/>
  <c r="V166"/>
  <c r="M166"/>
  <c r="F60" s="1"/>
  <c r="K165"/>
  <c r="J165"/>
  <c r="S165"/>
  <c r="L165"/>
  <c r="I165"/>
  <c r="K164"/>
  <c r="J164"/>
  <c r="S164"/>
  <c r="L164"/>
  <c r="I164"/>
  <c r="K163"/>
  <c r="J163"/>
  <c r="S163"/>
  <c r="L163"/>
  <c r="I163"/>
  <c r="K162"/>
  <c r="J162"/>
  <c r="S162"/>
  <c r="L162"/>
  <c r="I162"/>
  <c r="K161"/>
  <c r="J161"/>
  <c r="S161"/>
  <c r="L161"/>
  <c r="I161"/>
  <c r="K160"/>
  <c r="J160"/>
  <c r="S160"/>
  <c r="L160"/>
  <c r="I160"/>
  <c r="K159"/>
  <c r="J159"/>
  <c r="S159"/>
  <c r="L159"/>
  <c r="I159"/>
  <c r="K158"/>
  <c r="J158"/>
  <c r="S158"/>
  <c r="L158"/>
  <c r="L166" s="1"/>
  <c r="E60" s="1"/>
  <c r="I158"/>
  <c r="K157"/>
  <c r="J157"/>
  <c r="S157"/>
  <c r="S166" s="1"/>
  <c r="H60" s="1"/>
  <c r="L157"/>
  <c r="I157"/>
  <c r="I166" s="1"/>
  <c r="G60" s="1"/>
  <c r="I59"/>
  <c r="V154"/>
  <c r="M154"/>
  <c r="F59" s="1"/>
  <c r="K153"/>
  <c r="J153"/>
  <c r="S153"/>
  <c r="L153"/>
  <c r="I153"/>
  <c r="K152"/>
  <c r="J152"/>
  <c r="S152"/>
  <c r="L152"/>
  <c r="I152"/>
  <c r="K151"/>
  <c r="J151"/>
  <c r="S151"/>
  <c r="L151"/>
  <c r="I151"/>
  <c r="K150"/>
  <c r="J150"/>
  <c r="S150"/>
  <c r="L150"/>
  <c r="I150"/>
  <c r="I154" s="1"/>
  <c r="G59" s="1"/>
  <c r="K149"/>
  <c r="J149"/>
  <c r="S149"/>
  <c r="L149"/>
  <c r="L154" s="1"/>
  <c r="E59" s="1"/>
  <c r="I149"/>
  <c r="K148"/>
  <c r="J148"/>
  <c r="S148"/>
  <c r="S154" s="1"/>
  <c r="H59" s="1"/>
  <c r="L148"/>
  <c r="I148"/>
  <c r="I58"/>
  <c r="V145"/>
  <c r="M145"/>
  <c r="F58" s="1"/>
  <c r="K144"/>
  <c r="J144"/>
  <c r="S144"/>
  <c r="L144"/>
  <c r="I144"/>
  <c r="K143"/>
  <c r="J143"/>
  <c r="S143"/>
  <c r="L143"/>
  <c r="I143"/>
  <c r="K142"/>
  <c r="J142"/>
  <c r="S142"/>
  <c r="L142"/>
  <c r="I142"/>
  <c r="K141"/>
  <c r="J141"/>
  <c r="S141"/>
  <c r="L141"/>
  <c r="I141"/>
  <c r="I145" s="1"/>
  <c r="G58" s="1"/>
  <c r="K140"/>
  <c r="J140"/>
  <c r="S140"/>
  <c r="L140"/>
  <c r="L145" s="1"/>
  <c r="E58" s="1"/>
  <c r="I140"/>
  <c r="K139"/>
  <c r="J139"/>
  <c r="S139"/>
  <c r="S145" s="1"/>
  <c r="H58" s="1"/>
  <c r="L139"/>
  <c r="I139"/>
  <c r="K138"/>
  <c r="J138"/>
  <c r="S138"/>
  <c r="L138"/>
  <c r="I138"/>
  <c r="I57"/>
  <c r="V135"/>
  <c r="M135"/>
  <c r="F57" s="1"/>
  <c r="K134"/>
  <c r="J134"/>
  <c r="S134"/>
  <c r="L134"/>
  <c r="I134"/>
  <c r="K133"/>
  <c r="J133"/>
  <c r="S133"/>
  <c r="L133"/>
  <c r="I133"/>
  <c r="K132"/>
  <c r="J132"/>
  <c r="S132"/>
  <c r="L132"/>
  <c r="I132"/>
  <c r="K131"/>
  <c r="J131"/>
  <c r="S131"/>
  <c r="L131"/>
  <c r="I131"/>
  <c r="K130"/>
  <c r="J130"/>
  <c r="S130"/>
  <c r="L130"/>
  <c r="I130"/>
  <c r="K129"/>
  <c r="J129"/>
  <c r="S129"/>
  <c r="L129"/>
  <c r="I129"/>
  <c r="K128"/>
  <c r="J128"/>
  <c r="S128"/>
  <c r="L128"/>
  <c r="I128"/>
  <c r="K127"/>
  <c r="J127"/>
  <c r="S127"/>
  <c r="L127"/>
  <c r="I127"/>
  <c r="K126"/>
  <c r="J126"/>
  <c r="S126"/>
  <c r="L126"/>
  <c r="I126"/>
  <c r="K125"/>
  <c r="J125"/>
  <c r="S125"/>
  <c r="L125"/>
  <c r="I125"/>
  <c r="K124"/>
  <c r="J124"/>
  <c r="S124"/>
  <c r="L124"/>
  <c r="I124"/>
  <c r="K123"/>
  <c r="J123"/>
  <c r="S123"/>
  <c r="L123"/>
  <c r="L135" s="1"/>
  <c r="E57" s="1"/>
  <c r="I123"/>
  <c r="K122"/>
  <c r="J122"/>
  <c r="S122"/>
  <c r="L122"/>
  <c r="I122"/>
  <c r="K121"/>
  <c r="J121"/>
  <c r="S121"/>
  <c r="S135" s="1"/>
  <c r="H57" s="1"/>
  <c r="L121"/>
  <c r="I121"/>
  <c r="I135" s="1"/>
  <c r="G57" s="1"/>
  <c r="I56"/>
  <c r="V118"/>
  <c r="V186" s="1"/>
  <c r="I63" s="1"/>
  <c r="K117"/>
  <c r="J117"/>
  <c r="S117"/>
  <c r="L117"/>
  <c r="I117"/>
  <c r="K116"/>
  <c r="J116"/>
  <c r="S116"/>
  <c r="L116"/>
  <c r="I116"/>
  <c r="K115"/>
  <c r="J115"/>
  <c r="S115"/>
  <c r="M115"/>
  <c r="L115"/>
  <c r="I115"/>
  <c r="K114"/>
  <c r="J114"/>
  <c r="S114"/>
  <c r="L114"/>
  <c r="I114"/>
  <c r="K113"/>
  <c r="J113"/>
  <c r="S113"/>
  <c r="L113"/>
  <c r="I113"/>
  <c r="K112"/>
  <c r="J112"/>
  <c r="S112"/>
  <c r="L112"/>
  <c r="I112"/>
  <c r="K111"/>
  <c r="J111"/>
  <c r="S111"/>
  <c r="L111"/>
  <c r="I111"/>
  <c r="K110"/>
  <c r="J110"/>
  <c r="S110"/>
  <c r="L110"/>
  <c r="I110"/>
  <c r="K109"/>
  <c r="J109"/>
  <c r="S109"/>
  <c r="L109"/>
  <c r="I109"/>
  <c r="K108"/>
  <c r="J108"/>
  <c r="S108"/>
  <c r="L108"/>
  <c r="I108"/>
  <c r="K107"/>
  <c r="J107"/>
  <c r="S107"/>
  <c r="L107"/>
  <c r="I107"/>
  <c r="K106"/>
  <c r="J106"/>
  <c r="S106"/>
  <c r="L106"/>
  <c r="I106"/>
  <c r="K105"/>
  <c r="J105"/>
  <c r="S105"/>
  <c r="L105"/>
  <c r="I105"/>
  <c r="K104"/>
  <c r="J104"/>
  <c r="S104"/>
  <c r="L104"/>
  <c r="I104"/>
  <c r="K103"/>
  <c r="K424" s="1"/>
  <c r="J103"/>
  <c r="S103"/>
  <c r="S118" s="1"/>
  <c r="H56" s="1"/>
  <c r="L103"/>
  <c r="I103"/>
  <c r="I118" s="1"/>
  <c r="G56" s="1"/>
  <c r="P20"/>
  <c r="E20" i="2" l="1"/>
  <c r="B17" i="1"/>
  <c r="G17" s="1"/>
  <c r="B16"/>
  <c r="I122" i="11"/>
  <c r="G63" s="1"/>
  <c r="E16" s="1"/>
  <c r="I153"/>
  <c r="G71" s="1"/>
  <c r="E19" s="1"/>
  <c r="S109"/>
  <c r="H59" s="1"/>
  <c r="L95"/>
  <c r="E56" s="1"/>
  <c r="I56"/>
  <c r="V109"/>
  <c r="I59" s="1"/>
  <c r="I120"/>
  <c r="G62" s="1"/>
  <c r="S120"/>
  <c r="H62" s="1"/>
  <c r="M122"/>
  <c r="F63" s="1"/>
  <c r="D16" s="1"/>
  <c r="M143"/>
  <c r="F66" s="1"/>
  <c r="I145"/>
  <c r="G67" s="1"/>
  <c r="E17" s="1"/>
  <c r="S145"/>
  <c r="H67" s="1"/>
  <c r="S151"/>
  <c r="H70" s="1"/>
  <c r="I95"/>
  <c r="G56" s="1"/>
  <c r="M109"/>
  <c r="F59" s="1"/>
  <c r="D15" s="1"/>
  <c r="L122"/>
  <c r="E63" s="1"/>
  <c r="C16" s="1"/>
  <c r="L143"/>
  <c r="E66" s="1"/>
  <c r="L153"/>
  <c r="E71" s="1"/>
  <c r="C19" s="1"/>
  <c r="L109"/>
  <c r="E59" s="1"/>
  <c r="V153"/>
  <c r="I71" s="1"/>
  <c r="I62"/>
  <c r="C15"/>
  <c r="M101" i="10"/>
  <c r="F56" s="1"/>
  <c r="I127"/>
  <c r="G63" s="1"/>
  <c r="S127"/>
  <c r="H63" s="1"/>
  <c r="M129"/>
  <c r="F64" s="1"/>
  <c r="L151"/>
  <c r="E67" s="1"/>
  <c r="I67"/>
  <c r="M158"/>
  <c r="F69" s="1"/>
  <c r="I165"/>
  <c r="G72" s="1"/>
  <c r="S165"/>
  <c r="H72" s="1"/>
  <c r="M167"/>
  <c r="F73" s="1"/>
  <c r="D19" s="1"/>
  <c r="L101"/>
  <c r="E56" s="1"/>
  <c r="I117"/>
  <c r="G60" s="1"/>
  <c r="E15" s="1"/>
  <c r="S117"/>
  <c r="H60" s="1"/>
  <c r="L129"/>
  <c r="E64" s="1"/>
  <c r="C16" s="1"/>
  <c r="I151"/>
  <c r="G67" s="1"/>
  <c r="S151"/>
  <c r="H67" s="1"/>
  <c r="L167"/>
  <c r="E73" s="1"/>
  <c r="C19" s="1"/>
  <c r="V117"/>
  <c r="I60" s="1"/>
  <c r="V167"/>
  <c r="I73" s="1"/>
  <c r="I63"/>
  <c r="D17"/>
  <c r="D16"/>
  <c r="I80" i="9"/>
  <c r="G59" s="1"/>
  <c r="S80"/>
  <c r="H59" s="1"/>
  <c r="F56"/>
  <c r="V79"/>
  <c r="I57" s="1"/>
  <c r="L77"/>
  <c r="E56" s="1"/>
  <c r="E17"/>
  <c r="D17"/>
  <c r="E21"/>
  <c r="M79" i="8"/>
  <c r="F57" s="1"/>
  <c r="I80"/>
  <c r="G59" s="1"/>
  <c r="S80"/>
  <c r="H59" s="1"/>
  <c r="F56"/>
  <c r="V79"/>
  <c r="I57" s="1"/>
  <c r="L77"/>
  <c r="E56" s="1"/>
  <c r="E17"/>
  <c r="E21" s="1"/>
  <c r="D17"/>
  <c r="M79" i="7"/>
  <c r="F57" s="1"/>
  <c r="I80"/>
  <c r="G59" s="1"/>
  <c r="S80"/>
  <c r="H59" s="1"/>
  <c r="F56"/>
  <c r="V79"/>
  <c r="I57" s="1"/>
  <c r="L77"/>
  <c r="E56" s="1"/>
  <c r="E15"/>
  <c r="E21" s="1"/>
  <c r="D15"/>
  <c r="E20"/>
  <c r="M79" i="6"/>
  <c r="F57" s="1"/>
  <c r="D16" s="1"/>
  <c r="I80"/>
  <c r="G59" s="1"/>
  <c r="S80"/>
  <c r="H59" s="1"/>
  <c r="F56"/>
  <c r="V79"/>
  <c r="I57" s="1"/>
  <c r="L77"/>
  <c r="E56" s="1"/>
  <c r="E16"/>
  <c r="P23" s="1"/>
  <c r="P22"/>
  <c r="I80" i="5"/>
  <c r="G59" s="1"/>
  <c r="S80"/>
  <c r="H59" s="1"/>
  <c r="F56"/>
  <c r="V79"/>
  <c r="I57" s="1"/>
  <c r="L77"/>
  <c r="E56" s="1"/>
  <c r="E16"/>
  <c r="D16"/>
  <c r="M168" i="4"/>
  <c r="F61" s="1"/>
  <c r="D15" s="1"/>
  <c r="V169"/>
  <c r="I63" s="1"/>
  <c r="M121"/>
  <c r="F56" s="1"/>
  <c r="L121"/>
  <c r="E56" s="1"/>
  <c r="I56"/>
  <c r="I168"/>
  <c r="G61" s="1"/>
  <c r="E15" s="1"/>
  <c r="E22" s="1"/>
  <c r="S121"/>
  <c r="H56" s="1"/>
  <c r="I423" i="3"/>
  <c r="G84" s="1"/>
  <c r="E19" s="1"/>
  <c r="M118"/>
  <c r="F56" s="1"/>
  <c r="I186"/>
  <c r="G63" s="1"/>
  <c r="S186"/>
  <c r="H63" s="1"/>
  <c r="I421"/>
  <c r="G83" s="1"/>
  <c r="L118"/>
  <c r="E56" s="1"/>
  <c r="L196"/>
  <c r="E66" s="1"/>
  <c r="L423"/>
  <c r="E84" s="1"/>
  <c r="C19" s="1"/>
  <c r="M186"/>
  <c r="F63" s="1"/>
  <c r="D15" s="1"/>
  <c r="I196"/>
  <c r="G66" s="1"/>
  <c r="S196"/>
  <c r="H66" s="1"/>
  <c r="V423"/>
  <c r="I84" s="1"/>
  <c r="L186"/>
  <c r="E63" s="1"/>
  <c r="D16"/>
  <c r="C15"/>
  <c r="E15"/>
  <c r="B18" i="1" l="1"/>
  <c r="G18" s="1"/>
  <c r="G19" s="1"/>
  <c r="V154" i="11"/>
  <c r="I73" s="1"/>
  <c r="M154"/>
  <c r="F73" s="1"/>
  <c r="S122"/>
  <c r="L145"/>
  <c r="E67" s="1"/>
  <c r="C17" s="1"/>
  <c r="M145"/>
  <c r="F67" s="1"/>
  <c r="D17" s="1"/>
  <c r="S153"/>
  <c r="H71" s="1"/>
  <c r="I109"/>
  <c r="M117" i="10"/>
  <c r="S129"/>
  <c r="V168"/>
  <c r="I75" s="1"/>
  <c r="I129"/>
  <c r="G64" s="1"/>
  <c r="E16" s="1"/>
  <c r="E21" s="1"/>
  <c r="S158"/>
  <c r="H69" s="1"/>
  <c r="L117"/>
  <c r="E60" s="1"/>
  <c r="C15" s="1"/>
  <c r="I158"/>
  <c r="G69" s="1"/>
  <c r="E17" s="1"/>
  <c r="E20" s="1"/>
  <c r="S167"/>
  <c r="H73" s="1"/>
  <c r="I167"/>
  <c r="G73" s="1"/>
  <c r="E19" s="1"/>
  <c r="L158"/>
  <c r="E69" s="1"/>
  <c r="C17" s="1"/>
  <c r="L79" i="9"/>
  <c r="E57" s="1"/>
  <c r="C17" s="1"/>
  <c r="V80"/>
  <c r="I59" s="1"/>
  <c r="P22"/>
  <c r="E23"/>
  <c r="P21"/>
  <c r="E20"/>
  <c r="P23"/>
  <c r="E22"/>
  <c r="V80" i="8"/>
  <c r="I59" s="1"/>
  <c r="M80"/>
  <c r="F59" s="1"/>
  <c r="L79"/>
  <c r="E57" s="1"/>
  <c r="C17" s="1"/>
  <c r="L80"/>
  <c r="E59" s="1"/>
  <c r="P22"/>
  <c r="E23"/>
  <c r="P21"/>
  <c r="E20"/>
  <c r="P23"/>
  <c r="E22"/>
  <c r="P25" s="1"/>
  <c r="P27" s="1"/>
  <c r="P30" s="1"/>
  <c r="V80" i="7"/>
  <c r="I59" s="1"/>
  <c r="M80"/>
  <c r="F59" s="1"/>
  <c r="L79"/>
  <c r="E57" s="1"/>
  <c r="C15" s="1"/>
  <c r="L80"/>
  <c r="E59" s="1"/>
  <c r="P22"/>
  <c r="P21"/>
  <c r="P23"/>
  <c r="E22"/>
  <c r="E23"/>
  <c r="V80" i="6"/>
  <c r="I59" s="1"/>
  <c r="M80"/>
  <c r="F59" s="1"/>
  <c r="L79"/>
  <c r="E57" s="1"/>
  <c r="C16" s="1"/>
  <c r="L80"/>
  <c r="E59" s="1"/>
  <c r="P21"/>
  <c r="E21"/>
  <c r="E22"/>
  <c r="E23"/>
  <c r="E20"/>
  <c r="L79" i="5"/>
  <c r="E57" s="1"/>
  <c r="C16" s="1"/>
  <c r="L80"/>
  <c r="E59" s="1"/>
  <c r="V80"/>
  <c r="I59" s="1"/>
  <c r="P22"/>
  <c r="E22"/>
  <c r="E23"/>
  <c r="P21"/>
  <c r="E20"/>
  <c r="P23"/>
  <c r="E21"/>
  <c r="L168" i="4"/>
  <c r="E61" s="1"/>
  <c r="C15" s="1"/>
  <c r="P23"/>
  <c r="I169"/>
  <c r="G63" s="1"/>
  <c r="L169"/>
  <c r="E63" s="1"/>
  <c r="P22"/>
  <c r="E23"/>
  <c r="E20"/>
  <c r="P21"/>
  <c r="M169"/>
  <c r="F63" s="1"/>
  <c r="E21"/>
  <c r="P25" s="1"/>
  <c r="P27" s="1"/>
  <c r="P30" s="1"/>
  <c r="S168"/>
  <c r="H61" s="1"/>
  <c r="M424" i="3"/>
  <c r="F86" s="1"/>
  <c r="I416"/>
  <c r="S416"/>
  <c r="H80" s="1"/>
  <c r="V424"/>
  <c r="I86" s="1"/>
  <c r="L416"/>
  <c r="E80" s="1"/>
  <c r="C16" s="1"/>
  <c r="H63" i="11" l="1"/>
  <c r="S154"/>
  <c r="H73" s="1"/>
  <c r="L154"/>
  <c r="E73" s="1"/>
  <c r="G59"/>
  <c r="E15" s="1"/>
  <c r="I154"/>
  <c r="G73" s="1"/>
  <c r="L168" i="10"/>
  <c r="E75" s="1"/>
  <c r="E23"/>
  <c r="P23"/>
  <c r="H64"/>
  <c r="S168"/>
  <c r="H75" s="1"/>
  <c r="E22"/>
  <c r="P25" s="1"/>
  <c r="P27" s="1"/>
  <c r="P30" s="1"/>
  <c r="P22"/>
  <c r="I168"/>
  <c r="G75" s="1"/>
  <c r="P21"/>
  <c r="F60"/>
  <c r="D15" s="1"/>
  <c r="M168"/>
  <c r="F75" s="1"/>
  <c r="P25" i="9"/>
  <c r="P27" s="1"/>
  <c r="P30" s="1"/>
  <c r="L80"/>
  <c r="E59" s="1"/>
  <c r="P25" i="7"/>
  <c r="P27" s="1"/>
  <c r="P30" s="1"/>
  <c r="P25" i="6"/>
  <c r="P27" s="1"/>
  <c r="P30" s="1"/>
  <c r="P25" i="5"/>
  <c r="P27" s="1"/>
  <c r="P30" s="1"/>
  <c r="S169" i="4"/>
  <c r="H63" s="1"/>
  <c r="G80" i="3"/>
  <c r="E16" s="1"/>
  <c r="I424"/>
  <c r="G86" s="1"/>
  <c r="S424"/>
  <c r="H86" s="1"/>
  <c r="L424"/>
  <c r="E86" s="1"/>
  <c r="E22" i="11" l="1"/>
  <c r="E21"/>
  <c r="P21"/>
  <c r="E20"/>
  <c r="P22"/>
  <c r="E23"/>
  <c r="P23"/>
  <c r="E22" i="3"/>
  <c r="P22"/>
  <c r="P21"/>
  <c r="E23"/>
  <c r="P23"/>
  <c r="E21"/>
  <c r="E20"/>
  <c r="P25" i="11" l="1"/>
  <c r="P27" s="1"/>
  <c r="P30" s="1"/>
  <c r="P25" i="3"/>
  <c r="P27" s="1"/>
  <c r="P30" s="1"/>
</calcChain>
</file>

<file path=xl/sharedStrings.xml><?xml version="1.0" encoding="utf-8"?>
<sst xmlns="http://schemas.openxmlformats.org/spreadsheetml/2006/main" count="2291" uniqueCount="947">
  <si>
    <t>Rekapitulácia rozpočtu</t>
  </si>
  <si>
    <t>Stavba Kontajnerové divadlo vedľa kina Hviezda - Trenčín</t>
  </si>
  <si>
    <t xml:space="preserve">           Sadzby DPH</t>
  </si>
  <si>
    <t xml:space="preserve">   A   </t>
  </si>
  <si>
    <t xml:space="preserve">   B   </t>
  </si>
  <si>
    <t>Názov objektu</t>
  </si>
  <si>
    <t>ZRN</t>
  </si>
  <si>
    <t>VRN %</t>
  </si>
  <si>
    <t>HZS</t>
  </si>
  <si>
    <t>Kompl.čin.</t>
  </si>
  <si>
    <t>Ostatné náklady stavby</t>
  </si>
  <si>
    <t>Cena</t>
  </si>
  <si>
    <t>SO 101 - KONTAJNEROVÉ DIVADLO</t>
  </si>
  <si>
    <t>Sadové úpravy</t>
  </si>
  <si>
    <t>ZTI - Zdravotechnika</t>
  </si>
  <si>
    <t>Vykurovanie</t>
  </si>
  <si>
    <t>VKP - Vodovodná a kanalizačná prípojka</t>
  </si>
  <si>
    <t>Elektroinštalácia</t>
  </si>
  <si>
    <t>Vzduchotechnika</t>
  </si>
  <si>
    <t>Pripojovací plynovod</t>
  </si>
  <si>
    <t>Odberné plynové zariadenie</t>
  </si>
  <si>
    <t>Krycí list rozpočtu</t>
  </si>
  <si>
    <t>Objekt SO 101 - KONTAJNEROVÉ DIVADLO</t>
  </si>
  <si>
    <t xml:space="preserve">Miesto:  </t>
  </si>
  <si>
    <t xml:space="preserve">Ks: </t>
  </si>
  <si>
    <t xml:space="preserve">Zákazka: </t>
  </si>
  <si>
    <t xml:space="preserve">Spracoval: </t>
  </si>
  <si>
    <t xml:space="preserve">Dňa </t>
  </si>
  <si>
    <t>Odberateľ: Mesto Trenčín</t>
  </si>
  <si>
    <t>Projektant: ...</t>
  </si>
  <si>
    <t>Dodávateľ: ...</t>
  </si>
  <si>
    <t xml:space="preserve">IČO: </t>
  </si>
  <si>
    <t xml:space="preserve">DIČ: </t>
  </si>
  <si>
    <t xml:space="preserve">HSV </t>
  </si>
  <si>
    <t xml:space="preserve">PSV </t>
  </si>
  <si>
    <t xml:space="preserve">MONT </t>
  </si>
  <si>
    <t>OST</t>
  </si>
  <si>
    <t xml:space="preserve">VN </t>
  </si>
  <si>
    <t>Spolu</t>
  </si>
  <si>
    <t>Ostatné náklady</t>
  </si>
  <si>
    <t>Komplet. činnosť</t>
  </si>
  <si>
    <t xml:space="preserve">HZS </t>
  </si>
  <si>
    <t>Celkové náklady</t>
  </si>
  <si>
    <t>Celkové náklady bez DPH</t>
  </si>
  <si>
    <t xml:space="preserve">DPH 20% z </t>
  </si>
  <si>
    <t xml:space="preserve">DPH 0% z </t>
  </si>
  <si>
    <t>Spolu v EUR</t>
  </si>
  <si>
    <t>Zariadenie staveniska 0%</t>
  </si>
  <si>
    <t>Sťažené výrobné podmienky 0%</t>
  </si>
  <si>
    <t>Prevádzkové vplyvy 0%</t>
  </si>
  <si>
    <t>Sťažené podmienky dopravy 0%</t>
  </si>
  <si>
    <t>Horské oblasti 0%</t>
  </si>
  <si>
    <t>Mimostavenisková doprava 0%</t>
  </si>
  <si>
    <t>Montáž</t>
  </si>
  <si>
    <t>Materiál</t>
  </si>
  <si>
    <t>ZRN spolu</t>
  </si>
  <si>
    <t>Odberateľ</t>
  </si>
  <si>
    <t>Dodávateľ</t>
  </si>
  <si>
    <t>Projektant,rozpočtár</t>
  </si>
  <si>
    <t>Oddiel</t>
  </si>
  <si>
    <t>Hmotnosť (T)</t>
  </si>
  <si>
    <t>Suť (T)</t>
  </si>
  <si>
    <t>Prehľad rozpočtových nákladov</t>
  </si>
  <si>
    <t>Práce HSV</t>
  </si>
  <si>
    <t xml:space="preserve">   ZEMNÉ PRÁCE</t>
  </si>
  <si>
    <t xml:space="preserve">   ZÁKLADY</t>
  </si>
  <si>
    <t xml:space="preserve">   ZVISLÉ KONŠTRUKCIE</t>
  </si>
  <si>
    <t xml:space="preserve">   VODOROVNÉ KONŠTRUKCIE</t>
  </si>
  <si>
    <t xml:space="preserve">   POVRCHOVÉ ÚPRAVY</t>
  </si>
  <si>
    <t xml:space="preserve">   OSTATNÉ KONŠTRUKCIE A PRÁCE</t>
  </si>
  <si>
    <t xml:space="preserve">   PRESUNY HMÔT</t>
  </si>
  <si>
    <t>Práce PSV</t>
  </si>
  <si>
    <t xml:space="preserve">   IZOLÁCIE PROTI VODE A VLHKOSTI</t>
  </si>
  <si>
    <t xml:space="preserve">   POVLAKOVÉ KRYTINY</t>
  </si>
  <si>
    <t xml:space="preserve">   IZOLÁCIE TEPELNÉ BEŽNÝCH STAVEBNÝCH KONŠTRUKCIÍ</t>
  </si>
  <si>
    <t xml:space="preserve">   KONŠTRUKCIE TESÁRSKE</t>
  </si>
  <si>
    <t xml:space="preserve">   DREVOSTAVBY</t>
  </si>
  <si>
    <t xml:space="preserve">   KONŠTRUKCIE KLAMPIARSKE</t>
  </si>
  <si>
    <t xml:space="preserve">   KONŠTRUKCIE STOLÁRSKE</t>
  </si>
  <si>
    <t xml:space="preserve">   KOVOVÉ DOPLNKOVÉ KONŠTRUKCIE</t>
  </si>
  <si>
    <t xml:space="preserve">   PODLAHY A DLAŽBY KERAMICKÉ</t>
  </si>
  <si>
    <t xml:space="preserve">   PODLAHY POVLAKOVÉ</t>
  </si>
  <si>
    <t xml:space="preserve">   OBKLADY KERAMICKÉ</t>
  </si>
  <si>
    <t xml:space="preserve">   NÁTERY</t>
  </si>
  <si>
    <t xml:space="preserve">   MAĽBY</t>
  </si>
  <si>
    <t xml:space="preserve">   ZASKLIEVANIE</t>
  </si>
  <si>
    <t>VEDĽAJŠIE NÁKLADY</t>
  </si>
  <si>
    <t xml:space="preserve">   ZARIADENIE STAVENISKA</t>
  </si>
  <si>
    <t>Celkom v EUR</t>
  </si>
  <si>
    <t>Rozpočet</t>
  </si>
  <si>
    <t>Por.č.</t>
  </si>
  <si>
    <t>Kód položky</t>
  </si>
  <si>
    <t xml:space="preserve">                                             Názov</t>
  </si>
  <si>
    <t>Mj</t>
  </si>
  <si>
    <t>Množstvo</t>
  </si>
  <si>
    <t>Cena/Mj</t>
  </si>
  <si>
    <t>Cena celkom</t>
  </si>
  <si>
    <t>Hmotnosť/Mj</t>
  </si>
  <si>
    <t>Hmotnosť</t>
  </si>
  <si>
    <t>Suť</t>
  </si>
  <si>
    <t>Zákazka Kontajnerové divadlo vedľa kina Hviezda - Trenčín</t>
  </si>
  <si>
    <t>ZEMNÉ PRÁCE</t>
  </si>
  <si>
    <t>121101121</t>
  </si>
  <si>
    <t>Odstránenie ornice do 100 m3 s vodorovným premiestnením na hromady a so zložením na vzdialenosť do 100 m</t>
  </si>
  <si>
    <t>m3</t>
  </si>
  <si>
    <t>132201101</t>
  </si>
  <si>
    <t>Výkop ryhy do šírky 600 mm v horn.3 do 100 m3</t>
  </si>
  <si>
    <t>132201109</t>
  </si>
  <si>
    <t>Hĺbenie rýh šírky do 600 mm zapažených i nezapažených s urovnaním dna. Príplatok k cene za lepivosť horniny 3</t>
  </si>
  <si>
    <t>131201102</t>
  </si>
  <si>
    <t>Výkop nezapaženej jamy v hornine 3, nad 100 do 1000 m3</t>
  </si>
  <si>
    <t>131201109</t>
  </si>
  <si>
    <t>Hĺbenie nezapažených jám a zárezov. Príplatok za lepivosť horniny 3</t>
  </si>
  <si>
    <t>161101102</t>
  </si>
  <si>
    <t>Zvislé premiestnenie výkopku bez naloženia z horniny 1 až 4, pri hĺbke výkopu nad 2.5 m do 4 m</t>
  </si>
  <si>
    <t>M3</t>
  </si>
  <si>
    <t>162301111</t>
  </si>
  <si>
    <t>Vodorovné premiestnenie výkopku do 100 m3 z horniny triedy 1 až 4 po nespevnenej ceste na vzdialenosť do 500 m</t>
  </si>
  <si>
    <t>167101102</t>
  </si>
  <si>
    <t>Nakladanie neuľahnutého výkopku z hornín tr.1-4 nad 100 do 1000 m3</t>
  </si>
  <si>
    <t>171201202</t>
  </si>
  <si>
    <t>Uloženie sypaniny na skládky nad 100 do 1000 m3</t>
  </si>
  <si>
    <t>174101002</t>
  </si>
  <si>
    <t>Zásyp sypaninou so zhutnením jám, šachiet, rýh, zárezov alebo okolo objektov nad 100 do 1000 m3</t>
  </si>
  <si>
    <t>181301105</t>
  </si>
  <si>
    <t>Rozprestretie ornice v rovine, plocha do 500 m2,hr. do 300 mm</t>
  </si>
  <si>
    <t>m2</t>
  </si>
  <si>
    <t>171201101</t>
  </si>
  <si>
    <t>Uloženie sypaniny do násypov s rozprestretím sypaniny vo vrstvách a s hrubým urovnaním nezhutnených - plochy z okrasného riečneho štrku</t>
  </si>
  <si>
    <t>5815322000</t>
  </si>
  <si>
    <t>Okrasný riečny štrk-dodávka-okapový chodník</t>
  </si>
  <si>
    <t>t</t>
  </si>
  <si>
    <t>133201211</t>
  </si>
  <si>
    <t>Výkop nezapaženej šachty do 100 m3 v hornine triedy 3</t>
  </si>
  <si>
    <t>133201219</t>
  </si>
  <si>
    <t>Príplatok za lepivosť horniny triedy 3</t>
  </si>
  <si>
    <t>ZÁKLADY</t>
  </si>
  <si>
    <t>271573011</t>
  </si>
  <si>
    <t>Násyp pod základové konštrukcie so zhutnením zo štrkopiesku frakcie 0-32 mm</t>
  </si>
  <si>
    <t>273321411</t>
  </si>
  <si>
    <t>Betón základových dosiek, železový (bez výstuže), tr.C 25/30</t>
  </si>
  <si>
    <t>274321411</t>
  </si>
  <si>
    <t>Betón základových pásov, železový (bez výstuže), tr.C 25/30</t>
  </si>
  <si>
    <t>273351211</t>
  </si>
  <si>
    <t>Debnenie základových dosiek z dielcov - zhotovenie</t>
  </si>
  <si>
    <t>274351217</t>
  </si>
  <si>
    <t>Debnenie stien základného pásov, zhotovenie-tradičné</t>
  </si>
  <si>
    <t>274351218</t>
  </si>
  <si>
    <t>Debnenie stien základného pásov, odstránenie-tradičné</t>
  </si>
  <si>
    <t>275321312</t>
  </si>
  <si>
    <t xml:space="preserve">Betón základových pätiek, železový (bez výstuže), tr.C 20/25 </t>
  </si>
  <si>
    <t>275351217</t>
  </si>
  <si>
    <t>Debnenie základových pätiek, zhotovenie-tradičné</t>
  </si>
  <si>
    <t>275351218</t>
  </si>
  <si>
    <t>Debnenie základových pätiek, odstránenie-tradičné</t>
  </si>
  <si>
    <t>272353121</t>
  </si>
  <si>
    <t>Debnenie kotevného otvoru s prierezom do 0.05m2, hĺbky do 0.50m</t>
  </si>
  <si>
    <t>kus</t>
  </si>
  <si>
    <t>278311046</t>
  </si>
  <si>
    <t>Zálievka kotevných otvorov z betónu prostého tr.C 25/30, objem 1 otvoru do 0,02 m3</t>
  </si>
  <si>
    <t>273351212</t>
  </si>
  <si>
    <t>Debnenie základových dosiek z dielcov - odstránenie</t>
  </si>
  <si>
    <t>273361821</t>
  </si>
  <si>
    <t>Výstuž základových konštrukcii z ocele B505B / BSt500M</t>
  </si>
  <si>
    <t>274271310</t>
  </si>
  <si>
    <t>Premac Murivo základových pásov z betónových tvárnic 300x500x250 mm a s betónovou výplňou</t>
  </si>
  <si>
    <t>ZVISLÉ KONŠTRUKCIE</t>
  </si>
  <si>
    <t>342243102</t>
  </si>
  <si>
    <t>Priečky z tehál pálených HELUZ 8 P 10 na pero a drážku, na maltu MVC 2,5 (80x372x238)</t>
  </si>
  <si>
    <t>342948113</t>
  </si>
  <si>
    <t>Ukotvenie priečok k betónovým konštrukciam</t>
  </si>
  <si>
    <t>m</t>
  </si>
  <si>
    <t>342948112</t>
  </si>
  <si>
    <t>Ukotvenie priečok k murovaným konštrukciam</t>
  </si>
  <si>
    <t>341321410</t>
  </si>
  <si>
    <t>Betón stien a priečok, železový (bez vžstuže) tr.C 25/30</t>
  </si>
  <si>
    <t>341351101</t>
  </si>
  <si>
    <t>Debnenie  stien a priečok  jednostranné, zhotovenie-dielce</t>
  </si>
  <si>
    <t>341351102</t>
  </si>
  <si>
    <t>Debnenie  stien a priečok  jednostranné, odstránenie-dielce</t>
  </si>
  <si>
    <t>341361821</t>
  </si>
  <si>
    <t>Výstuž  stien a priečok 10505</t>
  </si>
  <si>
    <t>VODOROVNÉ KONŠTRUKCIE</t>
  </si>
  <si>
    <t>430321414</t>
  </si>
  <si>
    <t>Schodiskové konštrukcie, betón železový tr.C 25/30</t>
  </si>
  <si>
    <t>430361821</t>
  </si>
  <si>
    <t>Výstuž schodiskových konštrukcií z betonárskej ocele 10505</t>
  </si>
  <si>
    <t>431351121</t>
  </si>
  <si>
    <t>Debnenie do 4 m výšky - podest a podstupňových dosiek pôdorysne priamočiarych zhotovenie</t>
  </si>
  <si>
    <t>431351122</t>
  </si>
  <si>
    <t>Debnenie do 4 m výšky - podest a podstupňových dosiek pôdorysne priamočiarych odstránenie</t>
  </si>
  <si>
    <t>434351141</t>
  </si>
  <si>
    <t>Debnenie stupňov na podstupňovej doske alebo na teréne pôdorysne priamočiarych zhotovenie</t>
  </si>
  <si>
    <t>434351142</t>
  </si>
  <si>
    <t>Debnenie stupňov na podstupňovej doske alebo na teréne pôdorysne priamočiarych odstránenie</t>
  </si>
  <si>
    <t>POVRCHOVÉ ÚPRAVY</t>
  </si>
  <si>
    <t>642942111</t>
  </si>
  <si>
    <t>Osadenie hliníkového dverového rámu plochy otvoru do 2, 5m2</t>
  </si>
  <si>
    <t>612473182</t>
  </si>
  <si>
    <t>Vnútorná omietka vápennocement. zo suchých zmesí i v schodisku, muriva druhu, štuková</t>
  </si>
  <si>
    <t>632477004</t>
  </si>
  <si>
    <t>Samonivelizačný poter na báze cementu HOLCIM FLOORPACT hr. 65 mm</t>
  </si>
  <si>
    <t>631325711</t>
  </si>
  <si>
    <t>Mazanina z betónu vystužená oceľovými vláknami (Dramix) tr.C25/30 hr. nad 120 do 240 mm</t>
  </si>
  <si>
    <t>631312711</t>
  </si>
  <si>
    <t>Mazanina z betónu prostého tr.C 25/30 hr.nad 50 do 80 mm</t>
  </si>
  <si>
    <t>631319151</t>
  </si>
  <si>
    <t>Príplatok za prehlad. povrchu betónovej mazaniny min. tr.C 8/10 oceľ. hlad. hr. 50-80 mm</t>
  </si>
  <si>
    <t>631319165</t>
  </si>
  <si>
    <t>Príplatok za strojné hladenie</t>
  </si>
  <si>
    <t>631319175</t>
  </si>
  <si>
    <t>Príplatok za strhnutie povrchu mazaniny latou pre hr. obidvoch vrstiev mazaniny nad 120 do 240 mm</t>
  </si>
  <si>
    <t>642942221</t>
  </si>
  <si>
    <t>Osadenie hliníkového dverového rámu plochy otvoru 2, 5-4,5m2</t>
  </si>
  <si>
    <t>OSTATNÉ KONŠTRUKCIE A PRÁCE</t>
  </si>
  <si>
    <t>R</t>
  </si>
  <si>
    <t xml:space="preserve">Archeologický výskum - Predpokladané náklady na výkopové práce, paženie, zábrany...  vrátane geod. zamerania. </t>
  </si>
  <si>
    <t>kpl</t>
  </si>
  <si>
    <t>931961115</t>
  </si>
  <si>
    <t>Zvislé vložky do dilatačných škár, z polystyrénovej dosky XPS hr. 25 mm</t>
  </si>
  <si>
    <t>952901114</t>
  </si>
  <si>
    <t>Vyčistenie budov pri výške podlaží nad 4m</t>
  </si>
  <si>
    <t>941941051</t>
  </si>
  <si>
    <t>Montáž lešenia ľahkého pracovného radového s podlahami šírky nad 1, 20 m do 1,50 m a výšky do 10 m</t>
  </si>
  <si>
    <t>941955001</t>
  </si>
  <si>
    <t>Lešenie ľahké pracovné pomocné, s výškou lešeňovej podlahy do 1,20 m</t>
  </si>
  <si>
    <t>941955004</t>
  </si>
  <si>
    <t>Lešenie ľahké pracovné pomocné, s výškou lešeňovej podlahy nad 2,50 do 3,5 m</t>
  </si>
  <si>
    <t>941955102</t>
  </si>
  <si>
    <t>Lešenie ľahké pracovné v schodisku, plochy do 6 m2, s výškou lešenovej podlahy nad 1,50 do 3,5 m</t>
  </si>
  <si>
    <t>941941391</t>
  </si>
  <si>
    <t>Príplatok za prvý a každý ďalší i začatý mesiac použitia lešenia k cene -1051</t>
  </si>
  <si>
    <t>941941851</t>
  </si>
  <si>
    <t>Demontáž lešenia ľahkého pracovného radového a s podlahami, šírky nad 1,20 do 1,50 m výšky 10 m</t>
  </si>
  <si>
    <t>953943112</t>
  </si>
  <si>
    <t>Osadenie ostatných výrobkov do muriva, so zaliatím cementovou maltou, hmotnosti 1-5 kg/kus</t>
  </si>
  <si>
    <t>Vytýčenie inžinierskych sietí</t>
  </si>
  <si>
    <t>PRESUNY HMÔT</t>
  </si>
  <si>
    <t>998011032</t>
  </si>
  <si>
    <t>Presun hmôt pre budovy JKSO 801, 803,812,zvislá konštr.z blokov, výšky do 12 m</t>
  </si>
  <si>
    <t>IZOLÁCIE PROTI VODE A VLHKOSTI</t>
  </si>
  <si>
    <t>71113220111</t>
  </si>
  <si>
    <t>Zhotovenie izolácie proti zemnej vlhkosti nopovou fóliou zvislej položením voľne</t>
  </si>
  <si>
    <t>M2</t>
  </si>
  <si>
    <t>6288000640</t>
  </si>
  <si>
    <t>Nopová fólia proti vlhkosti s radónovou ochranou S</t>
  </si>
  <si>
    <t>998711202</t>
  </si>
  <si>
    <t>Presun hmôt pre izoláciu proti vode v objektoch výšky nad 6 do 12 m</t>
  </si>
  <si>
    <t xml:space="preserve"> %</t>
  </si>
  <si>
    <t>711471051</t>
  </si>
  <si>
    <t>Izolácia proti tlakovej vode termoplastami vodorovne fóliou PVC položenou voľne</t>
  </si>
  <si>
    <t>711472051</t>
  </si>
  <si>
    <t>Izolácia proti tlakovej vode termoplastami zvisle fóliou PVC položenou zvisle</t>
  </si>
  <si>
    <t>283300021</t>
  </si>
  <si>
    <t>Hydroizácia - PVC-P fólia</t>
  </si>
  <si>
    <t>POVLAKOVÉ KRYTINY</t>
  </si>
  <si>
    <t>712331101</t>
  </si>
  <si>
    <t>Zhotovenie povlak. krytiny striech plochých do 10 st., pásmi na sucho AIP, NAIP alebo tkaniny</t>
  </si>
  <si>
    <t>998712202</t>
  </si>
  <si>
    <t>Presun hmôt pre izoláciu povlakovej krytiny v objektoch výšky nad 6 do 12 m</t>
  </si>
  <si>
    <t>712370030</t>
  </si>
  <si>
    <t>Zhotovenie povlakovej krytiny striech plochých so sklonom do 10° PVC-P fóliou - mechanicky kotvená</t>
  </si>
  <si>
    <t>283300016</t>
  </si>
  <si>
    <t xml:space="preserve">Hydroizolačná PVC- P fólia FATRAFOL 810V ( 810)"  1,50 mm </t>
  </si>
  <si>
    <t>693167010102</t>
  </si>
  <si>
    <t>FILTEK  Geotextília 100% POP 300 g/m2 (role/100m2)</t>
  </si>
  <si>
    <t xml:space="preserve">M2    </t>
  </si>
  <si>
    <t>628017100701</t>
  </si>
  <si>
    <t xml:space="preserve">Parotesná fólia </t>
  </si>
  <si>
    <t>IZOLÁCIE TEPELNÉ BEŽNÝCH STAVEBNÝCH KONŠTRUKCIÍ</t>
  </si>
  <si>
    <t>713112111</t>
  </si>
  <si>
    <t>Montáž tepelnej izolácie doskami stropov, vrchom - klad. voľne</t>
  </si>
  <si>
    <t>713131121</t>
  </si>
  <si>
    <t>Montáž tepelnej izolácie pásmi stien, prichytením drôtmi - odvetraná fasáda</t>
  </si>
  <si>
    <t>631015061108</t>
  </si>
  <si>
    <t>KNAUF INSULATION Doska Mineral Plus EXT 035, hrúbka 200 mm, 600 x 1250 mm - odvetraná fasáda</t>
  </si>
  <si>
    <t>713291221</t>
  </si>
  <si>
    <t>Montáž kontaktnej fólie-prevetrávaná fasáda</t>
  </si>
  <si>
    <t>Pol34</t>
  </si>
  <si>
    <t>Difúzne otvorená kontaktná fólia pre obklad bez medzier ( Homeseal LDS 0.04)</t>
  </si>
  <si>
    <t>713132120</t>
  </si>
  <si>
    <t>Montáž tepelnej izolácie steny tepelnoizolačnými doskami pripevnenými drôtom</t>
  </si>
  <si>
    <t>283017060673</t>
  </si>
  <si>
    <t xml:space="preserve">ST1 - ISOVER  EPS roof tepelná izolácia pre ploché strechy , hrúbka 200 mm </t>
  </si>
  <si>
    <t>283017040910</t>
  </si>
  <si>
    <t>ISOVER  STYRODUR 2800 C Izolačná doska z extrudovaného polystyrénu pre kontaktné fasády, hrúbka 160 mm 1250 x 600 mm</t>
  </si>
  <si>
    <t>713122110</t>
  </si>
  <si>
    <t>Montáž tepelnej izolácie jednovrstvovej podláh polystyrénom kladeným voľne ma sucho</t>
  </si>
  <si>
    <t>283017060710</t>
  </si>
  <si>
    <t>ISOVER  EPS 100 S Izolačná doska z expandovaného polystyrénu pre ploché strechy, hrúbka 100 mm 1000 x 500 mm</t>
  </si>
  <si>
    <t>713120001</t>
  </si>
  <si>
    <t>Zakrytie tepelnej izolácie podláh fóliou</t>
  </si>
  <si>
    <t>2830010400</t>
  </si>
  <si>
    <t xml:space="preserve">fólia  PE </t>
  </si>
  <si>
    <t>998713202</t>
  </si>
  <si>
    <t>Presun hmôt pre izolácie tepelné v objektoch výšky nad 6 m do 12 m</t>
  </si>
  <si>
    <t>713126011</t>
  </si>
  <si>
    <t>Montáž tepelnej izolácie podláh fúkanou celulózou hrúbky do 16 cm</t>
  </si>
  <si>
    <t>Pol31</t>
  </si>
  <si>
    <t>Tepelná izolácia - fenolitická pena (striekaná medzi priečne nosníky podlahy kontajneru) hr 120 mm</t>
  </si>
  <si>
    <t>KONŠTRUKCIE TESÁRSKE</t>
  </si>
  <si>
    <t>762431366</t>
  </si>
  <si>
    <t>Obloženie atiky z dosiek OSB hrúbky 25 mm skrutkovaných na zraz</t>
  </si>
  <si>
    <t>762521811</t>
  </si>
  <si>
    <t>Demontáž podláh v kontajneroch  hr. do 32 mm,  -0.01600t</t>
  </si>
  <si>
    <t>762512255</t>
  </si>
  <si>
    <t>Montáž  podlahy pod PVC z cementotrieskových dosiek</t>
  </si>
  <si>
    <t>762421337</t>
  </si>
  <si>
    <t xml:space="preserve">CETRIS cementotriesková doska  hrúbky 22 mm </t>
  </si>
  <si>
    <t>998762202</t>
  </si>
  <si>
    <t>Presun hmôt pre konštrukcie tesárske v objektoch výšky do 12 m</t>
  </si>
  <si>
    <t>762495000</t>
  </si>
  <si>
    <t>Spojovacie a ochranné prostriedky klince, závrtky</t>
  </si>
  <si>
    <t>DREVOSTAVBY</t>
  </si>
  <si>
    <t>763181191</t>
  </si>
  <si>
    <t>KNAUF Montáž oceľovej jednokrídlovej zárubne pre sadrokartónovú priečku , výška do 2,15 m</t>
  </si>
  <si>
    <t>763181122</t>
  </si>
  <si>
    <t>KNAUF Oceľová zárubňa pre sadrokartónovú priečku, výška 2,15 m, šírka 700 mm, hrúbka 100 mm</t>
  </si>
  <si>
    <t>763181132</t>
  </si>
  <si>
    <t>KNAUF Oceľová zárubňa pre sadrokartónovú priečku, výška 2,15 m, šírka 800 mm, hrúbka 100 mm</t>
  </si>
  <si>
    <t>763181142</t>
  </si>
  <si>
    <t>KNAUF Oceľová zárubňa pre sadrokartónovú priečku, výška 2,15 m, šírka 900 mm, hrúbka 100 mm</t>
  </si>
  <si>
    <t>763181152</t>
  </si>
  <si>
    <t>KNAUF Oceľová zárubňa pre sadrokartónovú priečku, výška 2,15 m, šírka 1000 mm, hrúbka 100 mm</t>
  </si>
  <si>
    <t>998763403</t>
  </si>
  <si>
    <t>Presun hmôt pre sádrokartónové konštrukcie v objektoch výšky do 24 m</t>
  </si>
  <si>
    <t>763138321</t>
  </si>
  <si>
    <t>RIGIPS Podhľad s oceľovou konštrukciou z dosiek sadrokartónových 2 x RF 12,5 upevnený na závesoch-protipožiarny</t>
  </si>
  <si>
    <t>763137035</t>
  </si>
  <si>
    <t>SDK kazetový podhľad RIGIPS 600x600 mm hrana E24 konštrukcia poloskrytá DECOGIPS CAPRI</t>
  </si>
  <si>
    <t>763115621</t>
  </si>
  <si>
    <t>RIGIPS Priečka jednoduchá s kovovou podkonštrukciou hrúbky 100 mm opláštená z každej strany sadrokartónovou doskou 2 x RF 12,5 mm protipožiarna s izoláciou 50 mm</t>
  </si>
  <si>
    <t>763124121</t>
  </si>
  <si>
    <t xml:space="preserve">Predsadená stena protipožiarna , oceľový rošť 50 mm, SDK doska 2x12,5 mm dvojvrstvovo opláštená </t>
  </si>
  <si>
    <t>KNAUF Predsadená stena W626 s CW profilom hrúbky 75 mm dvojvrstvovo opláštená sadrokartónovou doskou GKF 2 x 12,5 mm</t>
  </si>
  <si>
    <t>KONŠTRUKCIE KLAMPIARSKE</t>
  </si>
  <si>
    <t>764333360</t>
  </si>
  <si>
    <t>K1 - Oplechovanie atiky z farebného Al plechu hr.0,6 mm, rš 625 mm, RAL 7016, spojovanie na dvojitú stojatú drážku s tesniacimi páskami</t>
  </si>
  <si>
    <t>764394220</t>
  </si>
  <si>
    <t>K1 - oceľová príponka š. 30 mm, dĺ 200mm,  á 330 mm, galvanizovaná hr. 1,5 mm</t>
  </si>
  <si>
    <t>ks</t>
  </si>
  <si>
    <t>K2 - oplechovanie oceľovej konzoly pohľadové, farbený AL plech hr. 0,6 mm, RAL 7016, rš 600 mm, spájanie v jednej rovine</t>
  </si>
  <si>
    <t>764333370</t>
  </si>
  <si>
    <t>K3 - oplechovanie fasády(predeľovací horizontálny pás na fasáde) pohľadové oplechovanie farbený AL plech hr. 0,6 mm RAL 7016, rš 750 mm, spájanie v jednej rovine</t>
  </si>
  <si>
    <t>764333380</t>
  </si>
  <si>
    <t>K3 - oplechovanie fasády v časti nad oknami (predeľovací horizontálny pás na fasáde) pohľadové oplechovanie farbený AL plech hr. 0,6 mm RAL 7016, rš 850 mm, spájanie v jednej rovine</t>
  </si>
  <si>
    <t>764761111</t>
  </si>
  <si>
    <t>K4 - dažďový žľab-konzola, uchytenie cez konzolky na fasáde, farbený pozink, hr. 0,6mm, rš=350 mm, RAL 7016, vrátane oplechovania nad žľabom(napojenie na fasádu)</t>
  </si>
  <si>
    <t>764421410</t>
  </si>
  <si>
    <t>K5 - okapový nos nad žľabom-konzola, farbený Al plech, hr.0,6mm, rš=75 mm, RAL 7016, nalepič vodeodolným lepidlom zo spodnej strany skla</t>
  </si>
  <si>
    <t>998764202</t>
  </si>
  <si>
    <t>Presun hmôt pre konštrukcie klampiarske v objektoch výšky nad 6 do 12 m</t>
  </si>
  <si>
    <t>764454212</t>
  </si>
  <si>
    <t>K6 - dažďový zvod, farbený pozink, hr. 0,6 mm, RAL 7016, napojený na lapač nečistôt</t>
  </si>
  <si>
    <t>764454222</t>
  </si>
  <si>
    <t>K7 - dažďový zvod zo strechy objektu, skrytý za odvetranou fasádou, napojenie na zaatikové vpuste, pozink, napojený na lapač nečistôt</t>
  </si>
  <si>
    <t>KONŠTRUKCIE STOLÁRSKE</t>
  </si>
  <si>
    <t>766621351</t>
  </si>
  <si>
    <t>Montáž plastového dvojdielneho okna so zasklením 1150 x 1100 mm</t>
  </si>
  <si>
    <t>998766202</t>
  </si>
  <si>
    <t>Presun hmot pre konštrukcie stolárske v objektoch výšky nad 6 do 12 m</t>
  </si>
  <si>
    <t>766651202</t>
  </si>
  <si>
    <t>Montáž puzdra posuvných dverí do montovanej priečky s jedným zasúvacim puzdrom pre jedno krídlo so šírkou priechodu od 800 do 1200 mm</t>
  </si>
  <si>
    <t>766661112</t>
  </si>
  <si>
    <t>Montáž dverového krídla kompletiz.otváravého do oceľovej alebo fošňovej zárubne, jednokrídlové</t>
  </si>
  <si>
    <t>766661122</t>
  </si>
  <si>
    <t>Montáž dver. krídiel kompletiz. otváravých do oceľ. alebo fošňovej zárubne jednokrídl. š. nad 800 mm</t>
  </si>
  <si>
    <t>KUS</t>
  </si>
  <si>
    <t>766661413</t>
  </si>
  <si>
    <t>Montáž dverového krídla kompletiz.otváravého protipožiar., jednokrídlových, š.do 800 mm bez priezoru</t>
  </si>
  <si>
    <t>766669111</t>
  </si>
  <si>
    <t>Montáž dverných krídiel kompletiz., dokovanie závesu na univerzálnu zárubňu pre dvere jednokrídlové</t>
  </si>
  <si>
    <t>PC000002</t>
  </si>
  <si>
    <t>D01 - dvere 2100x800 pravé - oceľová zárubeň-plné (bez presklenia) - drevotrieska + fólia, otočné (klasické) ,rozetové kovanie</t>
  </si>
  <si>
    <t>PC000003</t>
  </si>
  <si>
    <t>D01 - dvere 2100x800 ľavé - oceľová zárubeň-plné (bez presklenia) - drevotrieska + fólia, otočné (klasické),rozetové kovanie</t>
  </si>
  <si>
    <t>PC000004</t>
  </si>
  <si>
    <t>D02 - dvere 2100x700 pravé - oceľová zárubeň-plné (bez presklenia) - drevotrieska + fólia, otočné (klasické) ,rozetové kovanie</t>
  </si>
  <si>
    <t>PC000005</t>
  </si>
  <si>
    <t>D02 - dvere 2100x700 ľavé - oceľová zárubeň-plné (bez presklenia) - drevotrieska + fólia, otočné (klasické) ,rozetové kovanie</t>
  </si>
  <si>
    <t>PC000006</t>
  </si>
  <si>
    <t>D03 - dvere 2100x800 ľavé - oceľová zárubeň-plné (bez presklenia) - drevotrieska + fólia, otočné (klasické) ,rozetové kovanie</t>
  </si>
  <si>
    <t>PC000007</t>
  </si>
  <si>
    <t>D04 - dvere 2100x600 ľavé - oceľová zárubeň-plné (bez presklenia) - drevotrieska + fólia, otočné (klasické) ,rozetové kovanie, EW30D1-Cx</t>
  </si>
  <si>
    <t>PC000008</t>
  </si>
  <si>
    <t>D05 - dvere 2100x600 ľavé - oceľová zárubeň-s presklením - drevotrieska + fólia, otočné (klasické) ,rozetové kovanie</t>
  </si>
  <si>
    <t>PC000009</t>
  </si>
  <si>
    <t>D06 - dvere 2100x900 ľavé - oceľová zárubeň-plné (bez presklenia) - drevotrieska + fólia, otočné (klasické) , WC zámok, dvere do WC pre imobilných z int. strany horizontálne madlo, monžnosť odomknutia z exteriéru</t>
  </si>
  <si>
    <t>PC000010</t>
  </si>
  <si>
    <t>D07 - dvere 2100x900 ľavé - oceľová zárubeň-plné (bez presklenia) - drevotrieska + fólia, otočné (klasické) ,rozetové kovanie</t>
  </si>
  <si>
    <t>PC000011</t>
  </si>
  <si>
    <t>D08 - dvere 2100x600 ľavé - oceľová zárubeň-plné (bez presklenia) - drevotrieska + fólia, otočné (klasické) ,rozetové kovanie</t>
  </si>
  <si>
    <t>PC000012</t>
  </si>
  <si>
    <t>D09 - dvere 2100x1000 ľavé - rámová zárubňa-plné (bez presklenia) - drevotrieska + fólia, posuvné do púzdra ,kovanie zapustený úchop</t>
  </si>
  <si>
    <t>PC000013</t>
  </si>
  <si>
    <t>D10 - dvere 2100x800 ľavé - oceľová zárubňa-s  presklením - drevotrieska + fólia, otočné (klasické) ,rozetové kovanie</t>
  </si>
  <si>
    <t>PC000014</t>
  </si>
  <si>
    <t>De01 - dvere 2100x800 pravé - hliníková zárubeň-plné (bez presklenia) - hliníkové termoizolačné, otočné (klasické) ,kovanie FAB exteriér</t>
  </si>
  <si>
    <t>PC000015</t>
  </si>
  <si>
    <t>De02 - dvere 2100x800 pravé - hliníková zárubeň-plné (bez presklenia) - hliníkové termoizolačné, otočné (klasické) ,kovanie FAB exteriér</t>
  </si>
  <si>
    <t>PC000016</t>
  </si>
  <si>
    <t>De03 - dvere 2100x800 pravé - hliníková zárubeň-plné (bez presklenia) - hliníkové termoizolačné, otočné (klasické) ,kovanie FAB exteriér</t>
  </si>
  <si>
    <t>PC000017</t>
  </si>
  <si>
    <t>De04 - dvere 2150x1 700 ľavé - hliníková zárubeň-plné (bez presklenia) - hliníkové termoizolačné, otočné (klasické) ,kovanie FAB exteriér</t>
  </si>
  <si>
    <t>Pol37</t>
  </si>
  <si>
    <t>SAN01-sanitárna stena dĺ.2240,v.2100 mm-2 WC kabíny,kompaktný vysokotl.laminát (HPL),dekor 0759 GRAFITE BLAK hr.dosky 13 mm,sú kotvené cez"U"nerez.profil do steny,nerez.rektifikovateľné nožičky,hliník.pánt na dvernom krídle,nerez.pákový zatvárač</t>
  </si>
  <si>
    <t>Pol38</t>
  </si>
  <si>
    <t>SAN02-sanitárna deliaca priečka dĺ.1500,v. 2100 mm,kompakt. vysokotl.laminát(HPL),dekor0759 GRAPHITE BLACK hr.dosky 13 mm,sú kotvené cez"U"nerez.profil do steny,nerez.rektifikovateľné nožičky,hliníkový pánt na dvernom krídle,nerezový pákový zatvárač</t>
  </si>
  <si>
    <t>Pol39</t>
  </si>
  <si>
    <t>SAN03-sanitárna deliaca priečka dĺ.1425,v. 2100 mm,kompakt. vysokotl.laminát(HPL),dekor0759 GRAPHITE BLACK hr.dosky 13 mm,sú kotvené cez"U"nerez.profil do steny,nerez.rektifikovateľné nožičky,hliníkový pánt na dvernom krídle,nerezový pákový zatvárač</t>
  </si>
  <si>
    <t>Pol4</t>
  </si>
  <si>
    <t>SAN04-deliaca priečka medzi pisoármi , dĺ.1300,v. 1500 mm,kompakt. vysokotl.laminát(HPL),dekor0759 GRAPHITE BLACK hr.dosky 13 mm, doska je kotvená cez"U"nerezový profil do steny</t>
  </si>
  <si>
    <t>Pol40</t>
  </si>
  <si>
    <t>SAN05-deliaca priečka medzi pisoárom a umývadlom, dĺ.800,v. 1500 mm,kompaktný. vysokotlaký laminát(HPL),dekor0759 GRAPHITE BLACK hr.dosky 13 mm, doska je kotvená cez "U" nerezový profil do steny</t>
  </si>
  <si>
    <t>Pol41</t>
  </si>
  <si>
    <t>SAN06-sanitárna deliaca priečka dĺ.1450,v. 2100 mm,kompakt. vysokotl.laminát(HPL),dekor0759 GRAPHITE BLACK hr.dosky 13 mm,sú kotvené cez"U"nerez.profil do steny,nerez.rektifikovateľné nožičky,hliníkový pánt na dvernom krídle,nerezový pákový zatvárač</t>
  </si>
  <si>
    <t>Pol42</t>
  </si>
  <si>
    <t>SAN07-sanitárna deliaca priečka dĺ.1475,v. 2100 mm,kompakt. vysokotl.laminát(HPL),dekor0759 GRAPHITE BLACK hr.dosky 13 mm,sú kotvené cez"U"nerez.profil do steny,nerez.rektifikovateľné nožičky,hliníkový pánt na dvernom krídle,nerezový pákový zatvárač</t>
  </si>
  <si>
    <t>KOVOVÉ DOPLNKOVÉ KONŠTRUKCIE</t>
  </si>
  <si>
    <t>767131111</t>
  </si>
  <si>
    <t>F1 - 01 - fasáda - odvetraná - Al plech s falcom- obkladový hliníkový plech s falcom (zvislá orientácia falcu) D + M</t>
  </si>
  <si>
    <t>F2 - 02 - fasáda - odvetraná - corten - fasádna kazeta s riadenou koróziou - COR - TEN pravidelný raster panelov, (skryté kotviace prvky, vertikálna inštalácia) D+M</t>
  </si>
  <si>
    <t>767616111</t>
  </si>
  <si>
    <t>Montáž okien z AL-profilov</t>
  </si>
  <si>
    <t>767996801</t>
  </si>
  <si>
    <t>Demontáž ostatných doplnkov stavieb s hmotnosťou jednotlivých dielov konštrukcií do 50 kg,  -0,00100t</t>
  </si>
  <si>
    <t>kg</t>
  </si>
  <si>
    <t>R001</t>
  </si>
  <si>
    <t>D + M kontajner RXTY-40AD-1AX-000A, rozmery 12,192x2,438x2,591m (dxšxv), zvárane atypické nosne profily, hrúbka plechu 1,6 mm</t>
  </si>
  <si>
    <t>R002</t>
  </si>
  <si>
    <t>D + M demontovateľné pódium</t>
  </si>
  <si>
    <t>767641120</t>
  </si>
  <si>
    <t>Montáž dverí, dokončenie okovania dverí,osadených do oceľovej zárubne otváravých dvojkrídlových</t>
  </si>
  <si>
    <t>767641110</t>
  </si>
  <si>
    <t>Montáž dverí, dokončenie okovania dverí,osadených do oceľovej zárubne otváravých jednokrídlových</t>
  </si>
  <si>
    <t>767995101</t>
  </si>
  <si>
    <t>Z01 - Montáž - oceľové zábradlie okolo exteriérového schodiska 1NP</t>
  </si>
  <si>
    <t>PC000001</t>
  </si>
  <si>
    <t>Z01 - madlo JOKL 30/50 - dodávka - oceľové zábradlie okolo exteriérového schodiska 1NP</t>
  </si>
  <si>
    <t>KG</t>
  </si>
  <si>
    <t>Z01 - spodná pásnica - pásovina 50/10, výplň - pásovina 6/50 - dodávka - oceľové zábradlie okolo exteriérového schodiska 1NP</t>
  </si>
  <si>
    <t>Z02 - Montáž - oceľové zábradlie okolo exteriérového schodiska 1NP</t>
  </si>
  <si>
    <t>Z02 - madlo JOKL 30/50 - dodávka - oceľové zábradlie okolo exteriérového schodiska 1NP</t>
  </si>
  <si>
    <t>Z02 - spodná pásnica - pásovina 50/10, výplň - pásovina 6/50 - dodávka - oceľové zábradlie okolo exteriérového schodiska 1NP</t>
  </si>
  <si>
    <t>Z03, Z04 - Montáž - oceľové zábradlie na balkóne 2NP</t>
  </si>
  <si>
    <t>Z03, Z04 - madlo JOKL 30/50 - dodávka - oceľové zábradlie na balkóne 2NP</t>
  </si>
  <si>
    <t>Z03, Z04 - spodná pásnica - pásovina 50/10, výplň - pásovina 6/50 - dodávka - oceľové zábradlie na balkóne 2NP</t>
  </si>
  <si>
    <t>Z05 - Z06 - Montáž - oceľové zábradlie na balkóne 2NP</t>
  </si>
  <si>
    <t>Z05 - Z06 - madlo JOKL 30/50 - dodávka - oceľové zábradlie na balkóne 2NP</t>
  </si>
  <si>
    <t xml:space="preserve">Z05 - Z06 - spodná pásnica - pásovina 50/10, výplň - pásovina 6/50 - dodávka - oceľové zábradlie na balkóne 2NP </t>
  </si>
  <si>
    <t>Z07 - Montáž - oceľové zábradlie pri interiérovom schodisku 1NP</t>
  </si>
  <si>
    <t>Z07 - madlo JOKL 30/50 - dodávka - oceľové zábradlie pri interiérovom schodisku 1NP</t>
  </si>
  <si>
    <t>Z07 - spodná pásnica - pásovina 50/10, výplň - pásovina 6/50 - dodávka - oceľové zábradlie pri interiérovom schodisku 1NP</t>
  </si>
  <si>
    <t>Z08 - Montáž - oceľové zábradlie na schodisku medzi 1.PP a 1.NP</t>
  </si>
  <si>
    <t>Z08 - madlo JOKL 30/50 - dodávka - oceľové zábradlie  na schodisku medzi 1.PP a 1.NP</t>
  </si>
  <si>
    <t>Z08 - spodná pásnica - pásovina 50/10, výplň - pásovina 6/50 - dodávka - oceľové zábradlie  na schodisku medzi 1.PP a 1.NP</t>
  </si>
  <si>
    <t>767137111</t>
  </si>
  <si>
    <t>Montáž - nosný rošt DEKMETAL systém DKM2A - dvojsmerný rošt</t>
  </si>
  <si>
    <t>Pol32</t>
  </si>
  <si>
    <t>Dodávka - profil OM 50/40 -  nosný rošt DEKMETAL systém DKM2A - dvojsmerný rošt</t>
  </si>
  <si>
    <t xml:space="preserve">m </t>
  </si>
  <si>
    <t>Pol43</t>
  </si>
  <si>
    <t>Dodávka - profil Z30 -  nosný rošt DEKMETAL systém DKM2A - dvojsmerný rošt</t>
  </si>
  <si>
    <t>Pol44</t>
  </si>
  <si>
    <t>Dodávka - konzola A -  nosný rošt DEKMETAL systém DKM2A - dvojsmerný rošt</t>
  </si>
  <si>
    <t>Z09 - Montáž - oceľové zábradlie  na schodisku medzi 1.NP a 2.NP</t>
  </si>
  <si>
    <t>Z09 - madlo JOKL 30/50 - dodávka - oceľové zábradlie na schodisku medzi 1.NP a 2.NP</t>
  </si>
  <si>
    <t>Z09 - spodná pásnica - pásovina 50/10, výplň - pásovina 6/50 - dodávka - oceľové zábradlie na schodisku medzi 1.NP a 2.NP</t>
  </si>
  <si>
    <t>Z10 - D + M Bezrámové zábradlie z lepeného skla rozmer 1130x1000 mm, konštrukcia číre sklo, kotvenie do rámu okna-nerezové kotvy + krytky 2 NP</t>
  </si>
  <si>
    <t>998767202</t>
  </si>
  <si>
    <t>Presun hmôt pre kovové stavebné doplnkové konštrukcie v objektoch výšky nad 6 do 12 m</t>
  </si>
  <si>
    <t>PC000027</t>
  </si>
  <si>
    <t xml:space="preserve">O01 - hliníkové okno 2 200x2 500, otváravé,  izolačné trojsklo, bezpečnostná fólia, RAL 7016,  vstupné dvojkrídlové dvere, 2xzvislé madlo dĺ 1 800mm, nerez, uzamykateľné, bezprahové prevedenie </t>
  </si>
  <si>
    <t>Pol1</t>
  </si>
  <si>
    <t xml:space="preserve">O02 - hliníkové okno 2 200x5 360, zdvižno-posuvné/pevné/otváravé,  izolačné trojsklo, bezpečnostná fólia, RAL 7016,  otváravá časť z madlom z ext.strany , dĺ. madla 1 800mm, nerez, uzamykateľné, bezprahové prevedenie </t>
  </si>
  <si>
    <t>Pol10</t>
  </si>
  <si>
    <t xml:space="preserve">O03 - hliníkové okno 1 100x600, sklápacie,  izolačné trojsklo, RAL 7016, vnútorný parapet drevotrieska-lamino, vonkajší parapet hliníkový ohýbaný, </t>
  </si>
  <si>
    <t>Pol11</t>
  </si>
  <si>
    <t xml:space="preserve">O04 - hliníkové okno 600x4 000, sklápacie,  izolačné trojsklo, RAL 7016, vnútorný parapet drevotrieska-lamino, vonkajší parapet hliníkový ohýbaný, </t>
  </si>
  <si>
    <t>Pol12</t>
  </si>
  <si>
    <t xml:space="preserve">O05 - hliníkové okno 600x3 000, sklápacie,  izolačné trojsklo, RAL 7016, vnútorný parapet drevotrieska-lamino, vonkajší parapet hliníkový ohýbaný, </t>
  </si>
  <si>
    <t>Pol13</t>
  </si>
  <si>
    <t xml:space="preserve">O06 - hliníkové okno 2 200x1 800, pevné,  izolačné trojsklo, bezpečnostná fólia, RAL 7016,  vonkajší parapet hliníkový ohýbaný, </t>
  </si>
  <si>
    <t>Pol14</t>
  </si>
  <si>
    <t xml:space="preserve">O07 - hliníkové okno 2 200x2 000, pevné,  izolačné trojsklo, bezpečnostná fólia, RAL 7016,  vonkajší parapet hliníkový ohýbaný, </t>
  </si>
  <si>
    <t>Pol15</t>
  </si>
  <si>
    <t>O08 - hliníkové okno 2 200x2 600, otváravé a sklápacie/pevné,  izolačné trojsklo, bezpečnostná fólia, RAL 7016,  vonkajší parapet hliníkový ohýbaný, bezpečnostná fólia na neotváravej časti, otváravá časť opatrená zábradlím z exteriéru</t>
  </si>
  <si>
    <t>Pol16</t>
  </si>
  <si>
    <t xml:space="preserve">O09 - hliníkové okno 2 200x1 000, pevné,  izolačné trojsklo, bezpečnostná fólia, RAL 7016,  vonkajší parapet hliníkový ohýbaný, </t>
  </si>
  <si>
    <t>Pol17</t>
  </si>
  <si>
    <t>O10 - hliníkové okno 2 200x4 000, otváravé a sklápacie/pevné,  izolačné trojsklo, bezpečnostná fólia, RAL 7016,  vonkajší parapet hliníkový ohýbaný, bezpečnostná fólia na neotváravej časti, otváravá časť opatrená zábradlím z exteriéru</t>
  </si>
  <si>
    <t>Pol18</t>
  </si>
  <si>
    <t>O11 - hliníkové okno 2 200x4 000, otváravé a sklápacie/pevné,  izolačné trojsklo, bezpečnostná fólia, RAL 7016,  vonkajší parapet hliníkový ohýbaný, bezpečnostná fólia na neotváravej časti, otváravá časť opatrená zábradlím z exteriéru</t>
  </si>
  <si>
    <t>Pol19</t>
  </si>
  <si>
    <t xml:space="preserve">O12 - hliníkové okno 2 200x1 800, pevné,  izolačné trojsklo, bezpečnostná fólia, RAL 7016,  vonkajší parapet hliníkový ohýbaný, </t>
  </si>
  <si>
    <t>Pol2</t>
  </si>
  <si>
    <t>O13 - plastové okno 1 100x1 150, posuvné,  izolačné dvojsklo, farba rámu biela</t>
  </si>
  <si>
    <t>Pol20</t>
  </si>
  <si>
    <t>O14 - hliníkové okno 1 300x1 737, pevné,  izolačné dvojsklo, RAL 7016,  vonkajší parapet hliníkový ohýbaný, okno medzi kanceláriou a multifunkčnou sálou</t>
  </si>
  <si>
    <t>Pol21</t>
  </si>
  <si>
    <t>O14 - hliníkové okno 1 300x2 120, pevné,  izolačné dvojsklo, RAL 7016,  vonkajší parapet hliníkový ohýbaný, okno medzi kanceláriou a multifunkčnou sálou</t>
  </si>
  <si>
    <t>767995103</t>
  </si>
  <si>
    <t>Prístrešok - Montáž ostatných atypických kovových stavebných doplnkových konštrukcií nad 10 do 20 kg</t>
  </si>
  <si>
    <t>Pol24</t>
  </si>
  <si>
    <t>Dodávka materiálu oceľovej konštrukcie - Prístrešok</t>
  </si>
  <si>
    <t>Konzola - Montáž ostatných atypických kovových stavebných doplnkových konštrukcií nad 10 do 20 kg</t>
  </si>
  <si>
    <t>Pol25</t>
  </si>
  <si>
    <t>Dodávka materiálu oceľovej konštrukcie - Konzola</t>
  </si>
  <si>
    <t>767995102</t>
  </si>
  <si>
    <t>Atika - Montáž ostatných atypických kovových stavebných doplnkových konštrukcií nad 5 do 10 kg</t>
  </si>
  <si>
    <t>Pol27</t>
  </si>
  <si>
    <t>Dodávka materiálu oceľovej konštrukcie - Atika</t>
  </si>
  <si>
    <t>Strecha - Montáž ostatných atypických kovových stavebných doplnkových konštrukcií nad 10 do 20 kg</t>
  </si>
  <si>
    <t>Pol28</t>
  </si>
  <si>
    <t>Dodávka materiálu oceľovej konštrukcie - Strecha</t>
  </si>
  <si>
    <t>767584702</t>
  </si>
  <si>
    <t>Montáž podhľadov ostatných z tvarovaných plechov, pripevnených skrutkovaním</t>
  </si>
  <si>
    <t>Pol29</t>
  </si>
  <si>
    <t>ST1 - Strešný trapézový plech Profil T 130 Pozitávný, hrúbka 0,7 mm, triea ocele S320GD+Z- výška vlny 130 mm - povrchová úprava RAL 7016</t>
  </si>
  <si>
    <t>1.NP - pôdorys - Montáž ostatných atypických kovových stavebných doplnkových konštrukcií nad 10 do 20 kg</t>
  </si>
  <si>
    <t>Pol3</t>
  </si>
  <si>
    <t>Dodávka materiálu oceľovej konštrukcie - 1.NP pôdorys</t>
  </si>
  <si>
    <t>2. NP - pôdorys - Montáž ostatných atypických kovových stavebných doplnkových konštrukcií nad 10 do 20 kg</t>
  </si>
  <si>
    <t>Pol30</t>
  </si>
  <si>
    <t>Dodávka materiálu oceľovej konštrukcie - 2.NP pôdorys</t>
  </si>
  <si>
    <t>Montáž ostatných atypických kovových stavebných doplnkových konštrukcií nad 10 do 20 kg</t>
  </si>
  <si>
    <t>Pol36</t>
  </si>
  <si>
    <t>Dodávka materiálu oceľovej konštrukcie - suterén schodisko</t>
  </si>
  <si>
    <t>PODLAHY A DLAŽBY KERAMICKÉ</t>
  </si>
  <si>
    <t>771575107</t>
  </si>
  <si>
    <t>Montáž podláh z dlaždíc keram. ukladanie do tmelu bez povrchové úpravy alebo glaz. hladkých 200x200 mm</t>
  </si>
  <si>
    <t>5976398000</t>
  </si>
  <si>
    <t>Dlaždice keramické s protišmykovou úpravou + lepidlo  hr. 15 mm</t>
  </si>
  <si>
    <t>998771202</t>
  </si>
  <si>
    <t>Presun hmôt pre podlahy z dlaždíc v objektoch výšky nad 6 do 12 m</t>
  </si>
  <si>
    <t>PODLAHY POVLAKOVÉ</t>
  </si>
  <si>
    <t>776521100</t>
  </si>
  <si>
    <t>Lepenie povlakových podláh z plastov PVC bez podkladu z pásov</t>
  </si>
  <si>
    <t>998776202</t>
  </si>
  <si>
    <t>Presun hmôt pre podlahy povlakové v objektoch výšky nad 6 do 12 m</t>
  </si>
  <si>
    <t>776996110</t>
  </si>
  <si>
    <t>Ostatné práce - pastovanie a vyleštenie povlakových podláh</t>
  </si>
  <si>
    <t>776421100</t>
  </si>
  <si>
    <t>Lepenie podlahových soklíkov alebo líšt z mäkčeného PVC</t>
  </si>
  <si>
    <t>M</t>
  </si>
  <si>
    <t>283424050</t>
  </si>
  <si>
    <t xml:space="preserve">Profil PVC </t>
  </si>
  <si>
    <t>2841291500</t>
  </si>
  <si>
    <t xml:space="preserve">Podlahovina z PVC </t>
  </si>
  <si>
    <t>OBKLADY KERAMICKÉ</t>
  </si>
  <si>
    <t>78144501811</t>
  </si>
  <si>
    <t>Montáž obkladov vnútorných stien z keramických obkladačiek hutných 20 x 20 cm do tmelu</t>
  </si>
  <si>
    <t>998781202</t>
  </si>
  <si>
    <t>Presun hmôt pre obklady keramické v objektoch výšky nad 6 do 12 m</t>
  </si>
  <si>
    <t>597657400</t>
  </si>
  <si>
    <t>Obkladačky keramické hutné glazované jednofar. hladké, B,200x200 oter.I ak.Ia</t>
  </si>
  <si>
    <t>NÁTERY</t>
  </si>
  <si>
    <t>783151370</t>
  </si>
  <si>
    <t xml:space="preserve">Náter oceľovej konštrukcie  epoxidový základný </t>
  </si>
  <si>
    <t>783174530</t>
  </si>
  <si>
    <t>Nátery oceľ.konštr. polyuretánové - povrchový</t>
  </si>
  <si>
    <t>783894612</t>
  </si>
  <si>
    <t>Náter farbami ekologickými riediteľnými vodou SADAKRINOM bielym pre náter sadrokartón. stropov 2x</t>
  </si>
  <si>
    <t>783894622</t>
  </si>
  <si>
    <t>Náter farbami ekologickými riediteľnými vodou SADAKRINOM bielym pre náter sadrokartón. stien 2x</t>
  </si>
  <si>
    <t>783225100</t>
  </si>
  <si>
    <t>Nátery kov.stav.doplnk.konštr. - povrchová úprava komaxit vo farbe RAL 7016 - zábradlie</t>
  </si>
  <si>
    <t>783225400</t>
  </si>
  <si>
    <t>Nátery kov.stav.doplnk.konštr.- žiarovým pozinkovaním - zábradlie</t>
  </si>
  <si>
    <t>Nátery kov.stav.doplnk.konštr. syntetické farby 2x základný náter, 1x ochranný náter</t>
  </si>
  <si>
    <t>MAĽBY</t>
  </si>
  <si>
    <t>784410154</t>
  </si>
  <si>
    <t>Penetrovanie jednonásobné jemnozrnných podkladov na schodisku výšky nad 3,8 m</t>
  </si>
  <si>
    <t>784410521</t>
  </si>
  <si>
    <t>Prebrúsenie oprášenie a očistenie jemnozrnného povrchu do 3,8 m</t>
  </si>
  <si>
    <t>784452271</t>
  </si>
  <si>
    <t>Maľby z maliarskych zmesí tekutých Primalex, Superlex, Farmal jednofarebné dvojnás. výšky do 3,80 m</t>
  </si>
  <si>
    <t>784430210</t>
  </si>
  <si>
    <t>Vyhladenie akrylátovým tmelom jednonásobné na jemnozrnný podklad v miestnosti výšky do 3,8 m</t>
  </si>
  <si>
    <t>ZASKLIEVANIE</t>
  </si>
  <si>
    <t>PC000018</t>
  </si>
  <si>
    <t>ZS01 - deliaca presklená interiérová priečka dĺžka 2 243 výška 2 330 v tenkom Al ráme, číre sklo, bezrámové dverné krídlo, vo výške 1400-1600 mm od podlahy označené výrazným pásom(nálepkou) v zmysle vyhlášky č. 532/2002 Z.z. (STA)</t>
  </si>
  <si>
    <t>787820180</t>
  </si>
  <si>
    <t>ST2 - konzola - zasklievanie - panely zo skla v spáde</t>
  </si>
  <si>
    <t>Pol22</t>
  </si>
  <si>
    <t>ST2 - panely zo skla v spáde ( kalené vrstvené sklo, číre sklo, kotvenie cez nerezové kotvy s gumenými podložkami do spodnej strany nosníkov, spád skla vytvorený dištančnou skrutkou)</t>
  </si>
  <si>
    <t>PC000019</t>
  </si>
  <si>
    <t>ZS02 - deliaca presklená interiérová priečka dĺžka 2 243 výška 2 330 v tenkom Al ráme, číre sklo, bezrámové dverné krídlo, vo výške 1400-1600 mm od podlahy označené výrazným pásom(nálepkou) v zmysle vyhlášky č. 532/2002 Z.z. (STA)</t>
  </si>
  <si>
    <t>PC000020</t>
  </si>
  <si>
    <t>ZS03 - deliaca presklená interiérová priečka dĺžka 2 243 výška 2 330 v tenkom Al ráme, číre sklo, bezrámové dverné krídlo, vo výške 1400-1600 mm od podlahy označené výrazným pásom(nálepkou) v zmysle vyhlášky č. 532/2002 Z.z. (STA)</t>
  </si>
  <si>
    <t>PC000021</t>
  </si>
  <si>
    <t>ZS04 - deliaca presklená interiérová priečka dĺžka 2 243 výška 2 330 v tenkom Al ráme, číre sklo, bezrámové dverné krídlo, vo výške 1400-1600 mm od podlahy označené výrazným pásom(nálepkou) v zmysle vyhlášky č. 532/2002 Z.z. (STA)</t>
  </si>
  <si>
    <t>PC000022</t>
  </si>
  <si>
    <t>ZS05 - deliaca presklená interiérová priečka dĺžka 1 450 výška 2 310 v tenkom Al ráme, číre sklo, bezrámové dverné krídlo, vo výške 1400-1600 mm od podlahy označené výrazným pásom, pravouhlé bezrámové napojenie priečky s prvkom ZS 07</t>
  </si>
  <si>
    <t>PC000023</t>
  </si>
  <si>
    <t>ZS06 - deliaca presklená interiérová priečka dĺžka 1 450 výška 2 330 v tenkom Al ráme, číre sklo, bezrámové dverné krídlo, vo výške 1400-1600 mm od podlahy označené výrazným pásom, pravouhlé bezrámové napojenie priečky s prvkom ZS 07</t>
  </si>
  <si>
    <t>PC000024</t>
  </si>
  <si>
    <t>ZS07 - deliaca presklená interiérová priečka dĺžka 4 320 výška 2 330 v tenkom Al ráme, číre sklo, bezrámové dverné krídlo, vo výške 1400-1600 mm od podlahy označené výrazným pásom, pravouhlé bezrámové napojenie priečky s prvkom ZS 05-ZS 06</t>
  </si>
  <si>
    <t>PC000025</t>
  </si>
  <si>
    <t>ZS08 - deliaca presklená interiérová priečka dĺžka 1 178 výška 2 330 v tenkom Al ráme, číre sklo, bezrámové dverné krídlo, vo výške 1400-1600 mm od podlahy označené výrazným pásom(nálepkou) v zmysle vyhlášky č. 532/2002 Z.z. (STA)</t>
  </si>
  <si>
    <t>787662531</t>
  </si>
  <si>
    <t>Montáž presklených stien</t>
  </si>
  <si>
    <t>998787202</t>
  </si>
  <si>
    <t>Presun hmôt pre zasklievanie v objektoch výšky nad 6 do 12 m</t>
  </si>
  <si>
    <t>VRN06</t>
  </si>
  <si>
    <t>ZARIADENIE STAVENISKA</t>
  </si>
  <si>
    <t>Zariadenie staveniska</t>
  </si>
  <si>
    <t>Objekt Sadové úpravy</t>
  </si>
  <si>
    <t xml:space="preserve">   SPEVNENÉ PLOCHY</t>
  </si>
  <si>
    <t>184921083</t>
  </si>
  <si>
    <t xml:space="preserve">Mulčovanie rastlín pri hrúbke mulča nad 50 do 100 mm v rovine </t>
  </si>
  <si>
    <t>185851111</t>
  </si>
  <si>
    <t>Dovoz vody pre zálievku rastlín na vzdialenosť do 6000 m</t>
  </si>
  <si>
    <t>185802111</t>
  </si>
  <si>
    <t>Hnojenie pôdy v rovine alebo na svahu do 1:5 rašelinou</t>
  </si>
  <si>
    <t>184801121</t>
  </si>
  <si>
    <t>Ošetrenie vysadených drevín solitérnych v rovine alebo na svahu so sklonom do 1:5</t>
  </si>
  <si>
    <t>181201102</t>
  </si>
  <si>
    <t>Úprava pláne v násypoch v hornine 1-4 so zhutnením</t>
  </si>
  <si>
    <t>185803111</t>
  </si>
  <si>
    <t>Ošetrenie trávnika v rovine alebo na svahu do 1:5</t>
  </si>
  <si>
    <t>183205112</t>
  </si>
  <si>
    <t>Založenie záhonu pre výsadbu rastlín v hornine triedy 3 v rovine alebo na svahu so sklonom do 1:5</t>
  </si>
  <si>
    <t>1031130000</t>
  </si>
  <si>
    <t>Rašelina záhradnícka a kompostová  tr. II.</t>
  </si>
  <si>
    <t>0554151000</t>
  </si>
  <si>
    <t>Mulčovacia kôra</t>
  </si>
  <si>
    <t>l</t>
  </si>
  <si>
    <t>180402111</t>
  </si>
  <si>
    <t>Založenie trávnika parkového výsevom v rovine do 1:5</t>
  </si>
  <si>
    <t>0057211200</t>
  </si>
  <si>
    <t>Trávové semeno - parková zmes</t>
  </si>
  <si>
    <t>182001111</t>
  </si>
  <si>
    <t>Plošná úprava terénu pri nerovnostiach terénu nad 50-100mm v rovine alebo na svahu do 1:5</t>
  </si>
  <si>
    <t>183101113</t>
  </si>
  <si>
    <t>Hľbenie jamky v rovine alebo na svahu do 1:5, objem nad 0,02 do 0,05 m3</t>
  </si>
  <si>
    <t>JUNIPERUS HORIZONTALIS - PRINCE OF WALLES (30-35)</t>
  </si>
  <si>
    <t>184102111</t>
  </si>
  <si>
    <t>Vysadenie dreviny s balom priemeru od 10 cm do 20 cm v rovine alebo na svahu so sklonom do 1:5</t>
  </si>
  <si>
    <t>184102112</t>
  </si>
  <si>
    <t>Výsadba dreviny s balom v rovine alebo na svahu do 1:5, priemer balu nad 200 do 300 mm</t>
  </si>
  <si>
    <t>184102113</t>
  </si>
  <si>
    <t>Vysadenie dreviny s balom s priemerom od 30 cm do 40 cm v rovine alebo na svahu so sklonom do 1:5</t>
  </si>
  <si>
    <t>184102114</t>
  </si>
  <si>
    <t>Vysadenie dreviny s balom s priemerom od 40 cm do 50 cm v rovine alebo na svahu so sklonom do 1:5</t>
  </si>
  <si>
    <t>JUNIPERUS HORIZONTALIS - GLAUCA (30-35)</t>
  </si>
  <si>
    <t>184802111</t>
  </si>
  <si>
    <t>Chemické odburinenie pôdy v rovine alebo na svahu do 1:5 postrekom naširoko</t>
  </si>
  <si>
    <t>JUNIPERUS HORIZONTALIS - BLUE CHIP (30-35)</t>
  </si>
  <si>
    <t>JUNIPERUS SABINA BLUE DANUBE (30-50)</t>
  </si>
  <si>
    <t xml:space="preserve">BERBERIS THUNBERGII ANTROPURPUREA	_x000D_
 (15-20) _x000D_
</t>
  </si>
  <si>
    <t xml:space="preserve">SPIRAEAE JAPONICA	_x000D_
 (20-30) </t>
  </si>
  <si>
    <t>LAVANDULA ANGUSTIFOLIA</t>
  </si>
  <si>
    <t>LONICERA NITIDA MAIGRUN (9-15)</t>
  </si>
  <si>
    <t>Okrasný riečny štrk-dodávka</t>
  </si>
  <si>
    <t>122201102</t>
  </si>
  <si>
    <t>Odkopávka a prekopávka nezapažená v hornine 3, nad 100 do 1000 m3</t>
  </si>
  <si>
    <t>122201109</t>
  </si>
  <si>
    <t>Odkopávky a prekopávky nezapažené. Príplatok k cenám za lepivosť horniny</t>
  </si>
  <si>
    <t>162301101</t>
  </si>
  <si>
    <t>Vodorovné premiestnenie výkopku tr.1-4 do 500 m</t>
  </si>
  <si>
    <t>171101105</t>
  </si>
  <si>
    <t>Uloženie sypaniny súdržnej horniny s mierou zhutnenia nad 103 % podľa Proctor-Standard</t>
  </si>
  <si>
    <t>182101101</t>
  </si>
  <si>
    <t>Svahovanie trvalých svahov v zárezoch v hornine triedy 1-4</t>
  </si>
  <si>
    <t>181301115</t>
  </si>
  <si>
    <t>Rozprestretie ornice v rovine alebo v sklone do 1:5 pri ploche nad 500 m2, hr.nad 250 do 300 mm</t>
  </si>
  <si>
    <t>183403114</t>
  </si>
  <si>
    <t>Obrobenie pôdy kultivátorovaním v rovine alebo na svahu so sklonom do 1:5</t>
  </si>
  <si>
    <t>180406111</t>
  </si>
  <si>
    <t>Betónová dlažba - šírka škáry 1,5 cm - vyplnená nasadeným trávnikom</t>
  </si>
  <si>
    <t>Trávové semeno - parková zmes-vyplnenie škár v betónovej dlažbe</t>
  </si>
  <si>
    <t>185802113</t>
  </si>
  <si>
    <t>Výsev trávnika- použiť pôdny kondicionér (Terracottem Turf).</t>
  </si>
  <si>
    <t>327323128</t>
  </si>
  <si>
    <t>Múry a valy z betónu železového tr. C 30/37</t>
  </si>
  <si>
    <t>327351211</t>
  </si>
  <si>
    <t>Debnenie múrov a valov zvislých aj sklonených, výšky do 20 m zhotovenie</t>
  </si>
  <si>
    <t>327351221</t>
  </si>
  <si>
    <t>Debnenie múrov a valov zvislých aj sklonených, výšky do 20 m odstránenie</t>
  </si>
  <si>
    <t>327361006</t>
  </si>
  <si>
    <t>X Výstuž múrov a valov priemeru do 12 mm, z ocele 10 505</t>
  </si>
  <si>
    <t>Adhézny mostík-Baumit Betohaft</t>
  </si>
  <si>
    <t>338950143</t>
  </si>
  <si>
    <t>Osadenie kola výšky od 1 m do 2 m nad terénom do jamy so zatlačením do zeminy v rovine alebo na svahu so sklonom do 1:5</t>
  </si>
  <si>
    <t>0521422100</t>
  </si>
  <si>
    <t>Výrez stĺpový dĺžka 10 m sm/jd 12-19 s kôrou, III.</t>
  </si>
  <si>
    <t>SPEVNENÉ PLOCHY</t>
  </si>
  <si>
    <t>564861111</t>
  </si>
  <si>
    <t>Podklad zo štrkodrviny s rozprestrením a zhutnením, hr.po zhutnení 200 mm</t>
  </si>
  <si>
    <t>567132111</t>
  </si>
  <si>
    <t>Podklad z kameniva spevneného cementom s rozprestrením a zhutnením, KZC I,hr.po zhutnení 160 mm</t>
  </si>
  <si>
    <t>564201111</t>
  </si>
  <si>
    <t>Podklad alebo podsyp zo štrkopiesku s rozprestretím, vlhčením a zhutnením po zhutnení hr.40 mm</t>
  </si>
  <si>
    <t>596111111</t>
  </si>
  <si>
    <t>Kladenie betónovej dlažby do lôžka z kameniva ťaženého</t>
  </si>
  <si>
    <t>591111121</t>
  </si>
  <si>
    <t>Kladenie dlažby z prírodného kameňa do lôžka z kameniva ťaženého</t>
  </si>
  <si>
    <t>592130012801</t>
  </si>
  <si>
    <t xml:space="preserve">  SEMMELROCK  Dlažba RETTANGO kombi EKO systémová, 20/20/6-12 ks, výška 6 cm, farba sivo-grafitová melírovaná</t>
  </si>
  <si>
    <t>592036014401</t>
  </si>
  <si>
    <t>Prírodný kameň- žulová dlažobná kocka rozmer DxV 4/6 cm, povrchová úprava - prírodná farba sivo-žltá</t>
  </si>
  <si>
    <t>972046010</t>
  </si>
  <si>
    <t>Jadrové vrty diamantovými korunkami do D 110 mm do betónového múrika</t>
  </si>
  <si>
    <t>cm</t>
  </si>
  <si>
    <t>961055111</t>
  </si>
  <si>
    <t>Vybúranie betónového múrika oplotenia</t>
  </si>
  <si>
    <t>979082111</t>
  </si>
  <si>
    <t>Vnútrostavenisková doprava sutiny a vybúraných hmôt do 10 m</t>
  </si>
  <si>
    <t>979082121</t>
  </si>
  <si>
    <t>Vnútrostavenisková doprava sutiny a vybúraných hmôt za každých ďalších 5 m</t>
  </si>
  <si>
    <t>979089002</t>
  </si>
  <si>
    <t>Poplatok za skládku odpadov zo stavieb a demolácií - betón, tehly, obkladačky, dlaždice, keramika kategórie "O" - ostatné 17 01 ..</t>
  </si>
  <si>
    <t>979087212</t>
  </si>
  <si>
    <t>Nakladanie na dopravné prostriedky pre vodorovnú dopravu sutiny</t>
  </si>
  <si>
    <t>919795111</t>
  </si>
  <si>
    <t xml:space="preserve">Mulčovacia fólia - prichytená klincami </t>
  </si>
  <si>
    <t>283250240</t>
  </si>
  <si>
    <t>Mulčovacia fólia UV chránená, stabilizovaná</t>
  </si>
  <si>
    <t>961044111</t>
  </si>
  <si>
    <t>Búranie základov alebo vybúranie otv. nad 4 m2 v základoch, z betónu prostého -2,000 t-oplotenie</t>
  </si>
  <si>
    <t>979081111</t>
  </si>
  <si>
    <t>Odvoz sutiny a vybúraných hmôt na skládku do 1 km</t>
  </si>
  <si>
    <t>979081121</t>
  </si>
  <si>
    <t>Odvoz sutiny a vybúraných hmôt na skládku za každý ďalší 1 km</t>
  </si>
  <si>
    <t>966067121</t>
  </si>
  <si>
    <t>Rozobratie plotu výšky do 2,5 m z pletiva alebo z plechu</t>
  </si>
  <si>
    <t>916561111</t>
  </si>
  <si>
    <t xml:space="preserve">Osadenie záhon. obrubníka betón., do lôžka z bet. pros. tr. C 10/12,5 s bočnou oporou </t>
  </si>
  <si>
    <t>592036040101</t>
  </si>
  <si>
    <t xml:space="preserve">PREMAC Obrubník parkový 100 x 5 x 20 cm, farba sivá </t>
  </si>
  <si>
    <t>917461111</t>
  </si>
  <si>
    <t>Osadenie chodník. obrub. kamen. stojatého s bočnou oporou z betónu prosteho C 10/12, 5 do lôžka</t>
  </si>
  <si>
    <t>5838030300</t>
  </si>
  <si>
    <t>Obrubník žulový hrubý 10cm, výška 20 cm, dĺžka 50 cm</t>
  </si>
  <si>
    <t>918101111</t>
  </si>
  <si>
    <t>Lôžko pod obrub., krajníky alebo obruby z dlažob. kociek z betónu prostého tr. C 10/12,5</t>
  </si>
  <si>
    <t>998231311</t>
  </si>
  <si>
    <t>Presun hmôt pre sadovnícke a krajinárske úpravy do 5000 m vodorovne bez zvislého presunu</t>
  </si>
  <si>
    <t>998223011</t>
  </si>
  <si>
    <t>Presun hmôt pre pozemné komunikácie s krytom dláždeným (822 2.3, 822 5.3) akejkoľvek dĺžky objektu</t>
  </si>
  <si>
    <t>Objekt ZTI - Zdravotechnika</t>
  </si>
  <si>
    <t xml:space="preserve">   ZTI - VNÚTORNA KANALIZÁCIA</t>
  </si>
  <si>
    <t>ZTI - VNÚTORNA KANALIZÁCIA</t>
  </si>
  <si>
    <t>721000000</t>
  </si>
  <si>
    <t>Zdravotechnika</t>
  </si>
  <si>
    <t>Objekt Vykurovanie</t>
  </si>
  <si>
    <t xml:space="preserve">   ÚSTREDNÉ VYKUROVANIE - KOTOLNE</t>
  </si>
  <si>
    <t>ÚSTREDNÉ VYKUROVANIE - KOTOLNE</t>
  </si>
  <si>
    <t>731100000</t>
  </si>
  <si>
    <t>Ústredné vykurovanie</t>
  </si>
  <si>
    <t>Objekt VKP - Vodovodná a kanalizačná prípojka</t>
  </si>
  <si>
    <t xml:space="preserve">   POTRUBNÉ ROZVODY</t>
  </si>
  <si>
    <t>POTRUBNÉ ROZVODY</t>
  </si>
  <si>
    <t xml:space="preserve"> </t>
  </si>
  <si>
    <t>Objekt Elektroinštalácia</t>
  </si>
  <si>
    <t>Montážne práce</t>
  </si>
  <si>
    <t xml:space="preserve">   M-21 ELEKTROMONTÁŽE</t>
  </si>
  <si>
    <t>M-21 ELEKTROMONTÁŽE</t>
  </si>
  <si>
    <t>Objekt Vzduchotechnika</t>
  </si>
  <si>
    <t xml:space="preserve">   M-24 MONTÁŽ VZDUCHOTECHNICKÝCH ZARIADENÍ</t>
  </si>
  <si>
    <t>M-24 MONTÁŽ VZDUCHOTECHNICKÝCH ZARIADENÍ</t>
  </si>
  <si>
    <t>Objekt Pripojovací plynovod</t>
  </si>
  <si>
    <t xml:space="preserve">   ZTI - VNÚTORNÝ PLYNOVOD</t>
  </si>
  <si>
    <t xml:space="preserve">   M-23 MONTÁŽ PRIEMYSELNÉHO POTRUBIA</t>
  </si>
  <si>
    <t xml:space="preserve">   M-46 ZEMNÉ PRÁCE PRI EXTERNÝCH MONTÁŽACH</t>
  </si>
  <si>
    <t xml:space="preserve">   VEDĽAJŠIE NÁKLADY</t>
  </si>
  <si>
    <t>130201011</t>
  </si>
  <si>
    <t>Výkop jám a rýh ručne v obmedzenom priestore v hornine triedy 3</t>
  </si>
  <si>
    <t>167101100</t>
  </si>
  <si>
    <t>Nakladanie výkopku tr.1-4 ručne</t>
  </si>
  <si>
    <t>171201201</t>
  </si>
  <si>
    <t>Uloženie sypaniny na skládky do 100 m3</t>
  </si>
  <si>
    <t>162201102.S</t>
  </si>
  <si>
    <t>Vodorovné premiestnenie výkopku z horniny 1-4 nad 20-50m</t>
  </si>
  <si>
    <t>174101102</t>
  </si>
  <si>
    <t>Zásyp sypaninou v uzavretých priestoroch s urovnaním povrchu zásypu</t>
  </si>
  <si>
    <t>175101200</t>
  </si>
  <si>
    <t>Obsyp objektu sypaninou s prehodením sypaniny v hornine triedy 1 až 4</t>
  </si>
  <si>
    <t>5833773700</t>
  </si>
  <si>
    <t>zásyp štrkodrvou</t>
  </si>
  <si>
    <t>113106611</t>
  </si>
  <si>
    <t>Rozoberanie zámkovej dlažby všetkých druhov v ploche do 20 m2,  -0,15400 t</t>
  </si>
  <si>
    <t>113107112</t>
  </si>
  <si>
    <t>Odstránenie krytu v ploche do 200m2 z kameniva ťaženého, hr.100-200mm,  -0,24000t</t>
  </si>
  <si>
    <t>564851111</t>
  </si>
  <si>
    <t>Podklad zo štrkodrviny s rozprestrením a zhutnením, hr.po zhutnení 150 mm</t>
  </si>
  <si>
    <t>596911211</t>
  </si>
  <si>
    <t>Kladenie zámkovej dlažby hrúbky 8 cm pre peších do 20 m2</t>
  </si>
  <si>
    <t>871057160</t>
  </si>
  <si>
    <t xml:space="preserve">Uzatvorenie plynovodu balónovaním </t>
  </si>
  <si>
    <t>899721121.S</t>
  </si>
  <si>
    <t>Signalizačný vodič na potrubí PE DN do 150</t>
  </si>
  <si>
    <t>998276101</t>
  </si>
  <si>
    <t>Presun hmôt pre rúrové vedenie hĺbené z rúr z plast., hmôt alebo sklolamin. v otvorenom výkope</t>
  </si>
  <si>
    <t>ZTI - VNÚTORNÝ PLYNOVOD</t>
  </si>
  <si>
    <t>4</t>
  </si>
  <si>
    <t>Prepojenie  na existujúce potrubie</t>
  </si>
  <si>
    <t>Infocena4</t>
  </si>
  <si>
    <t>Domová regulačná zostava S300 STL B6 so stojanom</t>
  </si>
  <si>
    <t>723239203.S</t>
  </si>
  <si>
    <t>Montáž armatúr plynových s dvoma závitmi G 1 ostatné typy</t>
  </si>
  <si>
    <t>723160204</t>
  </si>
  <si>
    <t>Prípojka k plynomeru spojená na závit bez obchádzky G 1</t>
  </si>
  <si>
    <t>súb</t>
  </si>
  <si>
    <t>551340006100.S</t>
  </si>
  <si>
    <t>Guľový uzáver na plyn 1,  páčka, plnoprietokový, niklovaná mosadz</t>
  </si>
  <si>
    <t>723150367</t>
  </si>
  <si>
    <t>Potrubie z oceľových rúrok hladkých čiernych, chránička D 57/2,9</t>
  </si>
  <si>
    <t>M-23 MONTÁŽ PRIEMYSELNÉHO POTRUBIA</t>
  </si>
  <si>
    <t>950506039</t>
  </si>
  <si>
    <t>Domové plynovody odvzdušnenie plynovodu nad DN 50 do DN 80 nad 20 do 50 m</t>
  </si>
  <si>
    <t>úsek</t>
  </si>
  <si>
    <t>230120095.S</t>
  </si>
  <si>
    <t>Montáž  vývodu signalizačného vodiča</t>
  </si>
  <si>
    <t>230201048.S</t>
  </si>
  <si>
    <t>Montáž plynového RC potrubia PE 100 RC SDR11 zváraných natupo D 32x3,0 mm</t>
  </si>
  <si>
    <t>286161200302</t>
  </si>
  <si>
    <t>PIPELIFE  SUPERPIPE plnostenná rúra PE 100 RC SDR 11, 100% oranžová 32x3,0 mm pre tlakový rozvod plynu</t>
  </si>
  <si>
    <t xml:space="preserve">M     </t>
  </si>
  <si>
    <t>230203182.S</t>
  </si>
  <si>
    <t>Montáž kolena 90° elektrotvarovkového PE 100 SDR 11 D 32 mm</t>
  </si>
  <si>
    <t>286530186900.S</t>
  </si>
  <si>
    <t>Koleno 90° elektrotvarovkové 90° PE 100 SDR 11 D 32 mm</t>
  </si>
  <si>
    <t>2861623900</t>
  </si>
  <si>
    <t>Elektrotvarovky FRIALEN s predĺženou odbočkou DAA PE 100 SDR 11 DN   63/32</t>
  </si>
  <si>
    <t>230203581.S</t>
  </si>
  <si>
    <t>Montáž prechodka PE/oceľ s vonkajším závitom PE 100 SDR11 D 32/DN25 mm</t>
  </si>
  <si>
    <t>230203239</t>
  </si>
  <si>
    <t>Montáž armatúry DAA (Kit) prípojkovej navrtávacej s predľženou odbočkou D 63/32</t>
  </si>
  <si>
    <t>286220027200</t>
  </si>
  <si>
    <t>Prechodka USTN PE/oceľ s vonkajším závitom PE 100 SDR 11 D 32/1, FRIALEN</t>
  </si>
  <si>
    <t>230220454</t>
  </si>
  <si>
    <t>Ukončenie signalizačného vodiča</t>
  </si>
  <si>
    <t>230230016.S</t>
  </si>
  <si>
    <t>Hlavná tlaková skúška vzduchom 0, 6 MPa d32x3,0</t>
  </si>
  <si>
    <t>230230121.S</t>
  </si>
  <si>
    <t>Príprava na tlakovú skúšku vzduchom a vodou do 0,6 MPa</t>
  </si>
  <si>
    <t>230230291.S</t>
  </si>
  <si>
    <t>Uzavretie alebo otvorenie uzáveru v RMZP</t>
  </si>
  <si>
    <t>230230292.S</t>
  </si>
  <si>
    <t>Napustenie potrubia OPZ</t>
  </si>
  <si>
    <t>chranmontáž</t>
  </si>
  <si>
    <t>Montáž ochrannej trubky z PE d63, vrátane nasunutia na potrubie</t>
  </si>
  <si>
    <t>ochrtrubkadod.</t>
  </si>
  <si>
    <t>Ochranná trubka z PE D 63 mm</t>
  </si>
  <si>
    <t>950401003</t>
  </si>
  <si>
    <t>Revízie, revízna správa</t>
  </si>
  <si>
    <t>M-46 ZEMNÉ PRÁCE PRI EXTERNÝCH MONTÁŽACH</t>
  </si>
  <si>
    <t>460490012</t>
  </si>
  <si>
    <t>Rozvinutie a uloženie výstražnej fólie z PVC do ryhy, šírka 33 cm</t>
  </si>
  <si>
    <t>2830002000</t>
  </si>
  <si>
    <t>Fólia žltá výstražná  v m</t>
  </si>
  <si>
    <t>VRN</t>
  </si>
  <si>
    <t>000400022</t>
  </si>
  <si>
    <t>Projektové práce -  náklady na dokumentáciu skutočného zhotovenia stavby</t>
  </si>
  <si>
    <t>sub</t>
  </si>
  <si>
    <t>001000031.S</t>
  </si>
  <si>
    <t>Inžinierska činnosť - skúšky a revízie úradné tlakové skúšky</t>
  </si>
  <si>
    <t>vyt1</t>
  </si>
  <si>
    <t>Geodetické práce - vytýčenie trasy v prehľadnom teréne, vytýčenie inžinierských sietí</t>
  </si>
  <si>
    <t>hod</t>
  </si>
  <si>
    <t>Objekt Odberné plynové zariadenie</t>
  </si>
  <si>
    <t>132201102</t>
  </si>
  <si>
    <t>Výkop ryhy do šírky 600 mm v horn.3 nad 100 m3</t>
  </si>
  <si>
    <t>131201101</t>
  </si>
  <si>
    <t>Výkop nezapaženej jamy v hornine 3, do 100 m3</t>
  </si>
  <si>
    <t>174101001</t>
  </si>
  <si>
    <t>Zásyp sypaninou so zhutnením jám, šachiet, rýh, zárezov alebo okolo objektov do 100 m3</t>
  </si>
  <si>
    <t>1755</t>
  </si>
  <si>
    <t>Uličný poklop pre šupatka - plyn</t>
  </si>
  <si>
    <t>348100000011</t>
  </si>
  <si>
    <t>Podkladová doska pod poklop</t>
  </si>
  <si>
    <t>899401112</t>
  </si>
  <si>
    <t>Osadenie poklopu liatinového posúvačového</t>
  </si>
  <si>
    <t>899721111</t>
  </si>
  <si>
    <t>Vyhľadávací vodič na potrubí PVC DN do 150 mm</t>
  </si>
  <si>
    <t>899721133</t>
  </si>
  <si>
    <t>Označenie plynovodného potrubia žltou výstražnou fóliou</t>
  </si>
  <si>
    <t>998276101.S</t>
  </si>
  <si>
    <t>723110204</t>
  </si>
  <si>
    <t>Potrubie z oceľových rúrok závitových čiernych spojovaných na závit - akosť 11 353.0 DN 25</t>
  </si>
  <si>
    <t>723160206</t>
  </si>
  <si>
    <t>Prípojka k plynomeru spojená na závit bez obchádzky G 6/4</t>
  </si>
  <si>
    <t>723160336</t>
  </si>
  <si>
    <t>Prípojka k plynomeru zvarená, rozpierka prípojky G 6/4</t>
  </si>
  <si>
    <t>723230012</t>
  </si>
  <si>
    <t xml:space="preserve">Montáž guľového uzáveru priameho PN 5 G 1 FF s protipožiarnou armatúrou a 2x vnútorným závitom   </t>
  </si>
  <si>
    <t>723239103</t>
  </si>
  <si>
    <t>Montáž armatúry závitovej s dvoma závitmi, kohútik priamy,solenoidový ventil G 1</t>
  </si>
  <si>
    <t>5513400061001</t>
  </si>
  <si>
    <t>Guľový uzáver na plyn DN 25 s protipožiarnou poistkou</t>
  </si>
  <si>
    <t>422170465</t>
  </si>
  <si>
    <t xml:space="preserve">Guľový kohút  na plyn DN 40                                                </t>
  </si>
  <si>
    <t xml:space="preserve">kus    </t>
  </si>
  <si>
    <t>230180016</t>
  </si>
  <si>
    <t>Montáž plynového RC potrubia PE 100 SDR11 zváraných elektrotvarovkami D 40 mm</t>
  </si>
  <si>
    <t>286161200303</t>
  </si>
  <si>
    <t>PIPELIFE  SUPERPIPE plnostenná rúra PE 100 RC SDR 11, 100% oranžová 40x3,7 mm pre tlakový rozvod plynu</t>
  </si>
  <si>
    <t>9505062061</t>
  </si>
  <si>
    <t>Strednotlakové plynovody - 1.Úradná tlaková skúška  - účasť TI</t>
  </si>
  <si>
    <t>230220036.S</t>
  </si>
  <si>
    <t>Montáž podkladovej dosky pod armatúry do DN 100</t>
  </si>
  <si>
    <t>230150367</t>
  </si>
  <si>
    <t>Potrubie z oceľových rúrok hladkých čiernych, chránička DN 50</t>
  </si>
  <si>
    <t>230203183</t>
  </si>
  <si>
    <t>Montáž kolena W90 st.,elektrotvarovkového PE 100 SDR 11 D 40</t>
  </si>
  <si>
    <t>286530187100</t>
  </si>
  <si>
    <t>Koleno 90° elektrotvarovkové W 90° PE 100 SDR 11 D 40 mm, FRIALEN</t>
  </si>
  <si>
    <t>230203363</t>
  </si>
  <si>
    <t>Montáž KHP guľového kohúta s dlhými ramenami PE 100 SDR11 D 50mm</t>
  </si>
  <si>
    <t>551140002600</t>
  </si>
  <si>
    <t>Guľový kohút KHP s dlhými ramenami d 40 mm, uzatvorenie otočením o 90°, SDR 11, PE 100, FRIALEN</t>
  </si>
  <si>
    <t>230203441</t>
  </si>
  <si>
    <t>Montáž KH-ZS teleskopická zemná súprava pre KHP, AKHP, d32-50-H:0,7-1,0m</t>
  </si>
  <si>
    <t>422710000900</t>
  </si>
  <si>
    <t>Zemná súprava pre guľový kohút KH-ZS DN 32-50, FRIALEN</t>
  </si>
  <si>
    <t>230203582</t>
  </si>
  <si>
    <t>Montáž USTRS prechodky PE/oceľ PE 100 SDR 11 D 40/DN 32 mm</t>
  </si>
  <si>
    <t>286186220103</t>
  </si>
  <si>
    <t>FRIALEN USTR Prechodka PE/oceľ, PE 100 SDR 11, d/DN 40/32</t>
  </si>
  <si>
    <t xml:space="preserve">KUS   </t>
  </si>
  <si>
    <t>230170011</t>
  </si>
  <si>
    <t>Skúška tesnosti potrubia podľa STN 13 0020 DN do - 40</t>
  </si>
  <si>
    <t>230230016</t>
  </si>
  <si>
    <t>Hlavná tlaková skúška vzduchom 0, 6 MPa - STN 38 6413 DN 50</t>
  </si>
  <si>
    <t>230120042</t>
  </si>
  <si>
    <t>Čistenie potrubia prefúkavaním alebo preplachovaním DN 40</t>
  </si>
  <si>
    <t>230230121</t>
  </si>
  <si>
    <t>000300016.S</t>
  </si>
  <si>
    <t>Projekt skutočného vyhotovenia</t>
  </si>
  <si>
    <t>9505062051</t>
  </si>
  <si>
    <t>Revízna správa</t>
  </si>
  <si>
    <t xml:space="preserve">           Celkom bez DPH</t>
  </si>
  <si>
    <t xml:space="preserve">           DPH 20% z </t>
  </si>
  <si>
    <t xml:space="preserve">           DPH 0% z </t>
  </si>
  <si>
    <t xml:space="preserve">          Celkom v EUR</t>
  </si>
  <si>
    <t>Krycí list stavby</t>
  </si>
  <si>
    <t>Sťažené výrobné podmienky</t>
  </si>
  <si>
    <t>Prevádzkové vplyvy</t>
  </si>
  <si>
    <t>Sťažené podmienky dopravy</t>
  </si>
  <si>
    <t>Horské oblasti</t>
  </si>
  <si>
    <t>Mimostavenisková doprava</t>
  </si>
  <si>
    <t>Dátum: 11.10. 2021</t>
  </si>
  <si>
    <t>Dátum: 11.10.2021</t>
  </si>
  <si>
    <t>Dátum:11.10.2021</t>
  </si>
  <si>
    <t xml:space="preserve">Dátum:11.10.2021 </t>
  </si>
</sst>
</file>

<file path=xl/styles.xml><?xml version="1.0" encoding="utf-8"?>
<styleSheet xmlns="http://schemas.openxmlformats.org/spreadsheetml/2006/main">
  <numFmts count="3">
    <numFmt numFmtId="164" formatCode="###\ ###\ ##0.00"/>
    <numFmt numFmtId="165" formatCode="###\ ###\ ##0.0000"/>
    <numFmt numFmtId="166" formatCode="###\ ###\ ##0.000"/>
  </numFmts>
  <fonts count="20">
    <font>
      <sz val="11"/>
      <color theme="1"/>
      <name val="Calibri"/>
      <family val="2"/>
      <charset val="238"/>
      <scheme val="minor"/>
    </font>
    <font>
      <sz val="11"/>
      <color theme="1"/>
      <name val="Arial CE"/>
      <charset val="238"/>
    </font>
    <font>
      <b/>
      <sz val="11"/>
      <color theme="1"/>
      <name val="Arial CE"/>
      <charset val="238"/>
    </font>
    <font>
      <b/>
      <sz val="20"/>
      <color rgb="FF000000"/>
      <name val="Arial CE"/>
      <charset val="238"/>
    </font>
    <font>
      <b/>
      <sz val="9"/>
      <color theme="1"/>
      <name val="Arial CE"/>
      <charset val="238"/>
    </font>
    <font>
      <b/>
      <sz val="8"/>
      <color theme="1"/>
      <name val="Arial CE"/>
      <charset val="238"/>
    </font>
    <font>
      <sz val="8"/>
      <color theme="1"/>
      <name val="Arial CE"/>
      <charset val="238"/>
    </font>
    <font>
      <b/>
      <sz val="12"/>
      <color theme="1"/>
      <name val="Arial CE"/>
      <charset val="238"/>
    </font>
    <font>
      <u/>
      <sz val="11"/>
      <color theme="10"/>
      <name val="Calibri"/>
      <family val="2"/>
      <charset val="238"/>
    </font>
    <font>
      <sz val="11"/>
      <color rgb="FF000000"/>
      <name val="Arial CE"/>
      <charset val="238"/>
    </font>
    <font>
      <sz val="9"/>
      <color theme="1"/>
      <name val="Arial CE"/>
      <charset val="238"/>
    </font>
    <font>
      <sz val="8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11"/>
      <color rgb="FFFFFFFF"/>
      <name val="Calibri"/>
      <family val="2"/>
      <charset val="238"/>
      <scheme val="minor"/>
    </font>
    <font>
      <b/>
      <sz val="8"/>
      <color rgb="FFFF0000"/>
      <name val="Arial CE"/>
      <charset val="238"/>
    </font>
    <font>
      <sz val="8"/>
      <color rgb="FFFF0000"/>
      <name val="Arial CE"/>
      <charset val="238"/>
    </font>
    <font>
      <sz val="8"/>
      <color rgb="FFFF0000"/>
      <name val="Calibri"/>
      <family val="2"/>
      <charset val="238"/>
      <scheme val="minor"/>
    </font>
    <font>
      <sz val="8"/>
      <color rgb="FF000000"/>
      <name val="Arial CE"/>
      <charset val="238"/>
    </font>
    <font>
      <sz val="8"/>
      <color rgb="FF0000FF"/>
      <name val="Arial CE"/>
      <charset val="238"/>
    </font>
    <font>
      <sz val="8"/>
      <color rgb="FFFFFFFF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FFFFAA"/>
        <bgColor indexed="64"/>
      </patternFill>
    </fill>
    <fill>
      <patternFill patternType="solid">
        <fgColor rgb="FFFFFBF0"/>
        <bgColor indexed="64"/>
      </patternFill>
    </fill>
  </fills>
  <borders count="114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/>
      <diagonal/>
    </border>
    <border>
      <left style="thin">
        <color rgb="FFFFFFFF"/>
      </left>
      <right style="thin">
        <color rgb="FFFFFFFF"/>
      </right>
      <top style="thin">
        <color rgb="FF80808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808080"/>
      </top>
      <bottom/>
      <diagonal/>
    </border>
    <border>
      <left style="thin">
        <color rgb="FFFFFFFF"/>
      </left>
      <right style="thin">
        <color rgb="FFFFFFFF"/>
      </right>
      <top/>
      <bottom/>
      <diagonal/>
    </border>
    <border>
      <left/>
      <right style="thin">
        <color rgb="FFFFFFFF"/>
      </right>
      <top style="thin">
        <color rgb="FFFFFFFF"/>
      </top>
      <bottom/>
      <diagonal/>
    </border>
    <border>
      <left/>
      <right style="thin">
        <color rgb="FFFFFFFF"/>
      </right>
      <top style="thin">
        <color rgb="FF000000"/>
      </top>
      <bottom/>
      <diagonal/>
    </border>
    <border>
      <left/>
      <right style="thin">
        <color rgb="FFFFFFFF"/>
      </right>
      <top style="thin">
        <color rgb="FF808080"/>
      </top>
      <bottom/>
      <diagonal/>
    </border>
    <border>
      <left/>
      <right style="thin">
        <color rgb="FFFFFFFF"/>
      </right>
      <top style="thin">
        <color rgb="FF808080"/>
      </top>
      <bottom style="thin">
        <color rgb="FFFFFFFF"/>
      </bottom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/>
      <diagonal/>
    </border>
    <border>
      <left style="thin">
        <color rgb="FF000000"/>
      </left>
      <right style="thin">
        <color rgb="FFFFFFFF"/>
      </right>
      <top style="thin">
        <color rgb="FFFFFFFF"/>
      </top>
      <bottom/>
      <diagonal/>
    </border>
    <border>
      <left style="thin">
        <color rgb="FF000000"/>
      </left>
      <right style="thin">
        <color rgb="FFFFFFFF"/>
      </right>
      <top style="thin">
        <color rgb="FF000000"/>
      </top>
      <bottom/>
      <diagonal/>
    </border>
    <border>
      <left style="thin">
        <color rgb="FF000000"/>
      </left>
      <right style="thin">
        <color rgb="FFFFFFFF"/>
      </right>
      <top style="thin">
        <color rgb="FF808080"/>
      </top>
      <bottom/>
      <diagonal/>
    </border>
    <border>
      <left style="thin">
        <color rgb="FF000000"/>
      </left>
      <right style="thin">
        <color rgb="FFFFFFFF"/>
      </right>
      <top style="thin">
        <color rgb="FF808080"/>
      </top>
      <bottom style="thin">
        <color rgb="FFFFFFFF"/>
      </bottom>
      <diagonal/>
    </border>
    <border>
      <left style="thin">
        <color rgb="FF000000"/>
      </left>
      <right style="thin">
        <color rgb="FFFFFFFF"/>
      </right>
      <top/>
      <bottom style="thin">
        <color rgb="FFFFFFFF"/>
      </bottom>
      <diagonal/>
    </border>
    <border>
      <left style="thin">
        <color rgb="FF000000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000000"/>
      </left>
      <right/>
      <top style="thin">
        <color rgb="FFFFFFFF"/>
      </top>
      <bottom style="thin">
        <color rgb="FF000000"/>
      </bottom>
      <diagonal/>
    </border>
    <border>
      <left/>
      <right/>
      <top style="thin">
        <color rgb="FFFFFFFF"/>
      </top>
      <bottom style="thin">
        <color rgb="FF000000"/>
      </bottom>
      <diagonal/>
    </border>
    <border>
      <left/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808080"/>
      </bottom>
      <diagonal/>
    </border>
    <border>
      <left/>
      <right/>
      <top style="thin">
        <color rgb="FF000000"/>
      </top>
      <bottom style="thin">
        <color rgb="FF808080"/>
      </bottom>
      <diagonal/>
    </border>
    <border>
      <left/>
      <right style="thin">
        <color rgb="FFFFFFFF"/>
      </right>
      <top style="thin">
        <color rgb="FF000000"/>
      </top>
      <bottom style="thin">
        <color rgb="FF808080"/>
      </bottom>
      <diagonal/>
    </border>
    <border>
      <left style="thin">
        <color rgb="FF000000"/>
      </left>
      <right style="thin">
        <color rgb="FFFFFFFF"/>
      </right>
      <top/>
      <bottom/>
      <diagonal/>
    </border>
    <border>
      <left/>
      <right style="thin">
        <color rgb="FFFFFFFF"/>
      </right>
      <top/>
      <bottom/>
      <diagonal/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808080"/>
      </bottom>
      <diagonal/>
    </border>
    <border>
      <left style="thin">
        <color rgb="FF000000"/>
      </left>
      <right/>
      <top style="thin">
        <color rgb="FF808080"/>
      </top>
      <bottom style="thin">
        <color rgb="FF808080"/>
      </bottom>
      <diagonal/>
    </border>
    <border>
      <left/>
      <right/>
      <top style="thin">
        <color rgb="FF808080"/>
      </top>
      <bottom style="thin">
        <color rgb="FF808080"/>
      </bottom>
      <diagonal/>
    </border>
    <border>
      <left/>
      <right style="thin">
        <color rgb="FFFFFFFF"/>
      </right>
      <top style="thin">
        <color rgb="FF808080"/>
      </top>
      <bottom style="thin">
        <color rgb="FF808080"/>
      </bottom>
      <diagonal/>
    </border>
    <border>
      <left style="thin">
        <color rgb="FF000000"/>
      </left>
      <right style="thin">
        <color rgb="FF808080"/>
      </right>
      <top style="thin">
        <color rgb="FF000000"/>
      </top>
      <bottom style="thin">
        <color rgb="FF808080"/>
      </bottom>
      <diagonal/>
    </border>
    <border>
      <left style="thin">
        <color rgb="FF000000"/>
      </left>
      <right style="thin">
        <color rgb="FF808080"/>
      </right>
      <top style="thin">
        <color rgb="FF808080"/>
      </top>
      <bottom/>
      <diagonal/>
    </border>
    <border>
      <left style="thin">
        <color rgb="FF00000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/>
      <right style="thin">
        <color rgb="FFFFFFFF"/>
      </right>
      <top style="thin">
        <color rgb="FF808080"/>
      </top>
      <bottom style="thin">
        <color rgb="FF000000"/>
      </bottom>
      <diagonal/>
    </border>
    <border>
      <left style="thin">
        <color rgb="FFFFFFFF"/>
      </left>
      <right/>
      <top style="thin">
        <color rgb="FF808080"/>
      </top>
      <bottom style="thin">
        <color rgb="FFFFFFFF"/>
      </bottom>
      <diagonal/>
    </border>
    <border>
      <left style="thin">
        <color rgb="FFFFFFFF"/>
      </left>
      <right/>
      <top style="thin">
        <color rgb="FF000000"/>
      </top>
      <bottom/>
      <diagonal/>
    </border>
    <border>
      <left style="thin">
        <color rgb="FFFFFFFF"/>
      </left>
      <right/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808080"/>
      </top>
      <bottom/>
      <diagonal/>
    </border>
    <border>
      <left/>
      <right style="thin">
        <color rgb="FFFFFFFF"/>
      </right>
      <top/>
      <bottom style="thin">
        <color rgb="FF808080"/>
      </bottom>
      <diagonal/>
    </border>
    <border>
      <left style="thin">
        <color rgb="FF808080"/>
      </left>
      <right style="thin">
        <color rgb="FF808080"/>
      </right>
      <top style="thin">
        <color rgb="FF000000"/>
      </top>
      <bottom style="thin">
        <color rgb="FF808080"/>
      </bottom>
      <diagonal/>
    </border>
    <border>
      <left style="thin">
        <color rgb="FF808080"/>
      </left>
      <right style="thin">
        <color rgb="FF808080"/>
      </right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000000"/>
      </bottom>
      <diagonal/>
    </border>
    <border>
      <left style="thin">
        <color rgb="FF808080"/>
      </left>
      <right/>
      <top style="thin">
        <color rgb="FF000000"/>
      </top>
      <bottom style="thin">
        <color rgb="FF808080"/>
      </bottom>
      <diagonal/>
    </border>
    <border>
      <left style="thin">
        <color rgb="FF808080"/>
      </left>
      <right/>
      <top/>
      <bottom/>
      <diagonal/>
    </border>
    <border>
      <left style="thin">
        <color rgb="FF808080"/>
      </left>
      <right/>
      <top style="thin">
        <color rgb="FF808080"/>
      </top>
      <bottom/>
      <diagonal/>
    </border>
    <border>
      <left style="thin">
        <color rgb="FF808080"/>
      </left>
      <right/>
      <top style="thin">
        <color rgb="FF808080"/>
      </top>
      <bottom style="thin">
        <color rgb="FF000000"/>
      </bottom>
      <diagonal/>
    </border>
    <border>
      <left/>
      <right/>
      <top style="thin">
        <color rgb="FF808080"/>
      </top>
      <bottom/>
      <diagonal/>
    </border>
    <border>
      <left style="thin">
        <color rgb="FFFFFFFF"/>
      </left>
      <right/>
      <top style="thin">
        <color rgb="FF808080"/>
      </top>
      <bottom/>
      <diagonal/>
    </border>
    <border>
      <left style="thin">
        <color rgb="FFFFFFFF"/>
      </left>
      <right/>
      <top/>
      <bottom style="thin">
        <color rgb="FFFFFFFF"/>
      </bottom>
      <diagonal/>
    </border>
    <border>
      <left style="thin">
        <color rgb="FF000000"/>
      </left>
      <right/>
      <top style="thin">
        <color rgb="FF80808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FFFFFF"/>
      </bottom>
      <diagonal/>
    </border>
    <border>
      <left style="thin">
        <color rgb="FF000000"/>
      </left>
      <right/>
      <top style="thin">
        <color rgb="FF000000"/>
      </top>
      <bottom style="thin">
        <color rgb="FFFFFFFF"/>
      </bottom>
      <diagonal/>
    </border>
    <border>
      <left style="thin">
        <color rgb="FF000000"/>
      </left>
      <right style="thin">
        <color rgb="FFFFFFFF"/>
      </right>
      <top style="thin">
        <color rgb="FF808080"/>
      </top>
      <bottom style="thin">
        <color rgb="FF808080"/>
      </bottom>
      <diagonal/>
    </border>
    <border>
      <left/>
      <right/>
      <top/>
      <bottom style="thin">
        <color rgb="FF808080"/>
      </bottom>
      <diagonal/>
    </border>
    <border>
      <left style="thin">
        <color rgb="FFFFFFFF"/>
      </left>
      <right/>
      <top/>
      <bottom style="thin">
        <color rgb="FF808080"/>
      </bottom>
      <diagonal/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80808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/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/>
      <top style="thin">
        <color rgb="FF000000"/>
      </top>
      <bottom style="thin">
        <color rgb="FFFFFFFF"/>
      </bottom>
      <diagonal/>
    </border>
    <border>
      <left/>
      <right/>
      <top style="thin">
        <color rgb="FF000000"/>
      </top>
      <bottom style="thin">
        <color rgb="FFFFFFFF"/>
      </bottom>
      <diagonal/>
    </border>
    <border>
      <left style="thin">
        <color rgb="FF80808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808080"/>
      </right>
      <top style="thin">
        <color rgb="FF000000"/>
      </top>
      <bottom style="thin">
        <color rgb="FF808080"/>
      </bottom>
      <diagonal/>
    </border>
    <border>
      <left/>
      <right style="thin">
        <color rgb="FF808080"/>
      </right>
      <top style="thin">
        <color rgb="FF808080"/>
      </top>
      <bottom style="thin">
        <color rgb="FF808080"/>
      </bottom>
      <diagonal/>
    </border>
    <border>
      <left/>
      <right style="thin">
        <color rgb="FF808080"/>
      </right>
      <top style="thin">
        <color rgb="FF808080"/>
      </top>
      <bottom style="thin">
        <color rgb="FF000000"/>
      </bottom>
      <diagonal/>
    </border>
    <border>
      <left/>
      <right style="thin">
        <color rgb="FF808080"/>
      </right>
      <top style="thin">
        <color rgb="FF808080"/>
      </top>
      <bottom/>
      <diagonal/>
    </border>
    <border>
      <left/>
      <right style="thin">
        <color rgb="FF808080"/>
      </right>
      <top/>
      <bottom style="thin">
        <color rgb="FF000000"/>
      </bottom>
      <diagonal/>
    </border>
    <border>
      <left/>
      <right style="thin">
        <color rgb="FF808080"/>
      </right>
      <top style="thin">
        <color rgb="FF000000"/>
      </top>
      <bottom/>
      <diagonal/>
    </border>
    <border>
      <left/>
      <right style="thin">
        <color rgb="FF808080"/>
      </right>
      <top/>
      <bottom/>
      <diagonal/>
    </border>
    <border>
      <left/>
      <right style="thin">
        <color rgb="FF808080"/>
      </right>
      <top/>
      <bottom style="thin">
        <color rgb="FF808080"/>
      </bottom>
      <diagonal/>
    </border>
    <border>
      <left style="thin">
        <color rgb="FF000000"/>
      </left>
      <right style="thin">
        <color rgb="FF808080"/>
      </right>
      <top/>
      <bottom style="thin">
        <color rgb="FF808080"/>
      </bottom>
      <diagonal/>
    </border>
    <border>
      <left style="thin">
        <color rgb="FF000000"/>
      </left>
      <right style="thin">
        <color rgb="FF808080"/>
      </right>
      <top style="thin">
        <color rgb="FF808080"/>
      </top>
      <bottom style="thin">
        <color rgb="FF000000"/>
      </bottom>
      <diagonal/>
    </border>
    <border>
      <left style="thin">
        <color rgb="FF808080"/>
      </left>
      <right style="thin">
        <color rgb="FF808080"/>
      </right>
      <top style="thin">
        <color rgb="FF000000"/>
      </top>
      <bottom style="thin">
        <color rgb="FF000000"/>
      </bottom>
      <diagonal/>
    </border>
    <border>
      <left/>
      <right style="thin">
        <color rgb="FF808080"/>
      </right>
      <top/>
      <bottom style="thin">
        <color rgb="FFFFFFFF"/>
      </bottom>
      <diagonal/>
    </border>
    <border>
      <left style="thin">
        <color rgb="FF808080"/>
      </left>
      <right style="thin">
        <color rgb="FF808080"/>
      </right>
      <top style="thin">
        <color rgb="FF000000"/>
      </top>
      <bottom/>
      <diagonal/>
    </border>
    <border>
      <left/>
      <right style="thin">
        <color rgb="FF808080"/>
      </right>
      <top style="thin">
        <color rgb="FFFFFFFF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FFFFFF"/>
      </left>
      <right style="thin">
        <color rgb="FF808080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808080"/>
      </right>
      <top/>
      <bottom style="thin">
        <color rgb="FFFFFFFF"/>
      </bottom>
      <diagonal/>
    </border>
    <border>
      <left style="thin">
        <color rgb="FFFFFFFF"/>
      </left>
      <right style="thin">
        <color rgb="FF808080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808080"/>
      </right>
      <top style="thin">
        <color rgb="FFFFFFFF"/>
      </top>
      <bottom style="thin">
        <color rgb="FF000000"/>
      </bottom>
      <diagonal/>
    </border>
    <border>
      <left/>
      <right style="thin">
        <color rgb="FF000000"/>
      </right>
      <top style="thin">
        <color rgb="FFFFFFFF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808080"/>
      </bottom>
      <diagonal/>
    </border>
    <border>
      <left style="thin">
        <color rgb="FFFFFFFF"/>
      </left>
      <right style="thin">
        <color rgb="FF000000"/>
      </right>
      <top style="thin">
        <color rgb="FF808080"/>
      </top>
      <bottom/>
      <diagonal/>
    </border>
    <border>
      <left style="thin">
        <color rgb="FFFFFFFF"/>
      </left>
      <right style="thin">
        <color rgb="FF000000"/>
      </right>
      <top style="thin">
        <color rgb="FF808080"/>
      </top>
      <bottom style="thin">
        <color rgb="FFFFFFFF"/>
      </bottom>
      <diagonal/>
    </border>
    <border>
      <left style="thin">
        <color rgb="FFFFFFFF"/>
      </left>
      <right style="thin">
        <color rgb="FF000000"/>
      </right>
      <top/>
      <bottom/>
      <diagonal/>
    </border>
    <border>
      <left style="thin">
        <color rgb="FFFFFFFF"/>
      </left>
      <right style="thin">
        <color rgb="FF000000"/>
      </right>
      <top style="thin">
        <color rgb="FF000000"/>
      </top>
      <bottom/>
      <diagonal/>
    </border>
    <border>
      <left style="thin">
        <color rgb="FFFFFFFF"/>
      </left>
      <right style="thin">
        <color rgb="FF000000"/>
      </right>
      <top/>
      <bottom style="thin">
        <color rgb="FFFFFFFF"/>
      </bottom>
      <diagonal/>
    </border>
    <border>
      <left style="thin">
        <color rgb="FFFFFFFF"/>
      </left>
      <right style="thin">
        <color rgb="FF000000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000000"/>
      </right>
      <top style="thin">
        <color rgb="FFFFFFFF"/>
      </top>
      <bottom/>
      <diagonal/>
    </border>
    <border>
      <left style="thin">
        <color rgb="FF000000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 style="thin">
        <color rgb="FF000000"/>
      </right>
      <top style="thin">
        <color rgb="FFFFFFFF"/>
      </top>
      <bottom style="thin">
        <color rgb="FF000000"/>
      </bottom>
      <diagonal/>
    </border>
    <border>
      <left/>
      <right/>
      <top style="thin">
        <color rgb="FFFFFFFF"/>
      </top>
      <bottom style="thin">
        <color rgb="FFFFFFFF"/>
      </bottom>
      <diagonal/>
    </border>
    <border>
      <left/>
      <right style="thin">
        <color rgb="FF000000"/>
      </right>
      <top style="thin">
        <color rgb="FF000000"/>
      </top>
      <bottom style="thin">
        <color rgb="FFFFFFFF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FFFFFF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FFFFFF"/>
      </top>
      <bottom style="thin">
        <color rgb="FFFFFFFF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808080"/>
      </top>
      <bottom/>
      <diagonal/>
    </border>
  </borders>
  <cellStyleXfs count="2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</cellStyleXfs>
  <cellXfs count="394">
    <xf numFmtId="0" fontId="0" fillId="0" borderId="0" xfId="0"/>
    <xf numFmtId="0" fontId="1" fillId="0" borderId="0" xfId="0" applyFont="1"/>
    <xf numFmtId="0" fontId="5" fillId="0" borderId="0" xfId="0" applyFont="1"/>
    <xf numFmtId="0" fontId="1" fillId="0" borderId="1" xfId="0" applyFont="1" applyFill="1" applyBorder="1"/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5" fillId="0" borderId="1" xfId="0" applyFont="1" applyFill="1" applyBorder="1"/>
    <xf numFmtId="0" fontId="4" fillId="0" borderId="1" xfId="0" applyFont="1" applyFill="1" applyBorder="1" applyAlignment="1">
      <alignment wrapText="1"/>
    </xf>
    <xf numFmtId="0" fontId="5" fillId="0" borderId="2" xfId="0" applyFont="1" applyFill="1" applyBorder="1"/>
    <xf numFmtId="0" fontId="1" fillId="0" borderId="2" xfId="0" applyFont="1" applyFill="1" applyBorder="1" applyAlignment="1">
      <alignment horizontal="center"/>
    </xf>
    <xf numFmtId="9" fontId="1" fillId="0" borderId="2" xfId="0" applyNumberFormat="1" applyFont="1" applyFill="1" applyBorder="1" applyAlignment="1">
      <alignment horizontal="center"/>
    </xf>
    <xf numFmtId="0" fontId="1" fillId="0" borderId="3" xfId="0" applyFont="1" applyFill="1" applyBorder="1"/>
    <xf numFmtId="0" fontId="5" fillId="2" borderId="4" xfId="0" applyFont="1" applyFill="1" applyBorder="1" applyAlignment="1">
      <alignment horizontal="center"/>
    </xf>
    <xf numFmtId="0" fontId="6" fillId="0" borderId="0" xfId="0" applyFont="1"/>
    <xf numFmtId="0" fontId="0" fillId="0" borderId="1" xfId="0" applyFill="1" applyBorder="1"/>
    <xf numFmtId="0" fontId="1" fillId="3" borderId="1" xfId="0" applyFont="1" applyFill="1" applyBorder="1"/>
    <xf numFmtId="0" fontId="7" fillId="3" borderId="1" xfId="0" applyFont="1" applyFill="1" applyBorder="1"/>
    <xf numFmtId="0" fontId="8" fillId="3" borderId="5" xfId="1" applyFill="1" applyBorder="1" applyAlignment="1" applyProtection="1">
      <alignment horizontal="center" vertical="center"/>
    </xf>
    <xf numFmtId="0" fontId="8" fillId="3" borderId="6" xfId="1" applyFill="1" applyBorder="1" applyAlignment="1" applyProtection="1">
      <alignment horizontal="center" vertical="center"/>
    </xf>
    <xf numFmtId="0" fontId="8" fillId="3" borderId="5" xfId="1" applyFill="1" applyBorder="1" applyAlignment="1" applyProtection="1">
      <alignment horizontal="left" vertical="center"/>
    </xf>
    <xf numFmtId="0" fontId="8" fillId="3" borderId="6" xfId="1" applyFill="1" applyBorder="1" applyAlignment="1" applyProtection="1">
      <alignment horizontal="left" vertical="center"/>
    </xf>
    <xf numFmtId="164" fontId="1" fillId="0" borderId="1" xfId="0" applyNumberFormat="1" applyFont="1" applyFill="1" applyBorder="1"/>
    <xf numFmtId="0" fontId="1" fillId="0" borderId="5" xfId="0" applyFont="1" applyFill="1" applyBorder="1"/>
    <xf numFmtId="0" fontId="0" fillId="0" borderId="3" xfId="0" applyFill="1" applyBorder="1"/>
    <xf numFmtId="0" fontId="1" fillId="0" borderId="7" xfId="0" applyFont="1" applyFill="1" applyBorder="1"/>
    <xf numFmtId="0" fontId="0" fillId="0" borderId="7" xfId="0" applyFill="1" applyBorder="1"/>
    <xf numFmtId="0" fontId="1" fillId="0" borderId="8" xfId="0" applyFont="1" applyFill="1" applyBorder="1"/>
    <xf numFmtId="0" fontId="0" fillId="0" borderId="8" xfId="0" applyFill="1" applyBorder="1"/>
    <xf numFmtId="0" fontId="1" fillId="0" borderId="9" xfId="0" applyFont="1" applyFill="1" applyBorder="1"/>
    <xf numFmtId="0" fontId="0" fillId="0" borderId="9" xfId="0" applyFill="1" applyBorder="1"/>
    <xf numFmtId="0" fontId="1" fillId="0" borderId="10" xfId="0" applyFont="1" applyFill="1" applyBorder="1"/>
    <xf numFmtId="0" fontId="0" fillId="0" borderId="10" xfId="0" applyFill="1" applyBorder="1"/>
    <xf numFmtId="0" fontId="1" fillId="0" borderId="11" xfId="0" applyFont="1" applyFill="1" applyBorder="1"/>
    <xf numFmtId="0" fontId="0" fillId="0" borderId="11" xfId="0" applyFill="1" applyBorder="1"/>
    <xf numFmtId="164" fontId="1" fillId="0" borderId="3" xfId="0" applyNumberFormat="1" applyFont="1" applyFill="1" applyBorder="1"/>
    <xf numFmtId="0" fontId="1" fillId="0" borderId="12" xfId="0" applyFont="1" applyFill="1" applyBorder="1"/>
    <xf numFmtId="0" fontId="0" fillId="0" borderId="12" xfId="0" applyFill="1" applyBorder="1"/>
    <xf numFmtId="0" fontId="1" fillId="0" borderId="13" xfId="0" applyFont="1" applyFill="1" applyBorder="1"/>
    <xf numFmtId="0" fontId="1" fillId="0" borderId="14" xfId="0" applyFont="1" applyFill="1" applyBorder="1"/>
    <xf numFmtId="0" fontId="1" fillId="0" borderId="15" xfId="0" applyFont="1" applyFill="1" applyBorder="1"/>
    <xf numFmtId="164" fontId="6" fillId="0" borderId="15" xfId="0" applyNumberFormat="1" applyFont="1" applyFill="1" applyBorder="1"/>
    <xf numFmtId="164" fontId="1" fillId="0" borderId="15" xfId="0" applyNumberFormat="1" applyFont="1" applyFill="1" applyBorder="1"/>
    <xf numFmtId="164" fontId="1" fillId="0" borderId="16" xfId="0" applyNumberFormat="1" applyFont="1" applyFill="1" applyBorder="1"/>
    <xf numFmtId="0" fontId="1" fillId="0" borderId="17" xfId="0" applyFont="1" applyFill="1" applyBorder="1"/>
    <xf numFmtId="0" fontId="1" fillId="0" borderId="6" xfId="0" applyFont="1" applyFill="1" applyBorder="1"/>
    <xf numFmtId="0" fontId="8" fillId="3" borderId="18" xfId="1" applyFill="1" applyBorder="1" applyAlignment="1" applyProtection="1">
      <alignment horizontal="center" vertical="center"/>
    </xf>
    <xf numFmtId="0" fontId="1" fillId="0" borderId="19" xfId="0" applyFont="1" applyFill="1" applyBorder="1"/>
    <xf numFmtId="0" fontId="1" fillId="0" borderId="20" xfId="0" applyFont="1" applyFill="1" applyBorder="1"/>
    <xf numFmtId="0" fontId="1" fillId="0" borderId="21" xfId="0" applyFont="1" applyFill="1" applyBorder="1"/>
    <xf numFmtId="0" fontId="1" fillId="0" borderId="23" xfId="0" applyFont="1" applyFill="1" applyBorder="1"/>
    <xf numFmtId="0" fontId="1" fillId="0" borderId="24" xfId="0" applyFont="1" applyFill="1" applyBorder="1"/>
    <xf numFmtId="0" fontId="1" fillId="0" borderId="27" xfId="0" applyFont="1" applyFill="1" applyBorder="1"/>
    <xf numFmtId="0" fontId="1" fillId="0" borderId="26" xfId="0" applyFont="1" applyFill="1" applyBorder="1" applyAlignment="1">
      <alignment horizontal="center" vertical="center"/>
    </xf>
    <xf numFmtId="0" fontId="9" fillId="0" borderId="26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1" fillId="0" borderId="29" xfId="0" applyFont="1" applyFill="1" applyBorder="1"/>
    <xf numFmtId="0" fontId="1" fillId="0" borderId="30" xfId="0" applyFont="1" applyFill="1" applyBorder="1"/>
    <xf numFmtId="0" fontId="4" fillId="0" borderId="28" xfId="0" applyFont="1" applyFill="1" applyBorder="1"/>
    <xf numFmtId="0" fontId="4" fillId="0" borderId="29" xfId="0" applyFont="1" applyFill="1" applyBorder="1"/>
    <xf numFmtId="0" fontId="10" fillId="0" borderId="21" xfId="0" applyFont="1" applyFill="1" applyBorder="1"/>
    <xf numFmtId="0" fontId="6" fillId="0" borderId="11" xfId="0" applyFont="1" applyFill="1" applyBorder="1"/>
    <xf numFmtId="0" fontId="6" fillId="0" borderId="21" xfId="0" applyFont="1" applyFill="1" applyBorder="1"/>
    <xf numFmtId="0" fontId="1" fillId="0" borderId="32" xfId="0" applyFont="1" applyFill="1" applyBorder="1"/>
    <xf numFmtId="0" fontId="1" fillId="0" borderId="15" xfId="0" applyFont="1" applyFill="1" applyBorder="1" applyAlignment="1">
      <alignment wrapText="1"/>
    </xf>
    <xf numFmtId="0" fontId="1" fillId="0" borderId="11" xfId="0" applyFont="1" applyFill="1" applyBorder="1" applyAlignment="1">
      <alignment wrapText="1"/>
    </xf>
    <xf numFmtId="0" fontId="1" fillId="0" borderId="29" xfId="0" applyFont="1" applyFill="1" applyBorder="1" applyAlignment="1">
      <alignment wrapText="1"/>
    </xf>
    <xf numFmtId="0" fontId="1" fillId="0" borderId="30" xfId="0" applyFont="1" applyFill="1" applyBorder="1" applyAlignment="1">
      <alignment wrapText="1"/>
    </xf>
    <xf numFmtId="0" fontId="1" fillId="0" borderId="35" xfId="0" applyFont="1" applyFill="1" applyBorder="1" applyAlignment="1">
      <alignment wrapText="1"/>
    </xf>
    <xf numFmtId="0" fontId="1" fillId="0" borderId="36" xfId="0" applyFont="1" applyFill="1" applyBorder="1" applyAlignment="1">
      <alignment wrapText="1"/>
    </xf>
    <xf numFmtId="0" fontId="6" fillId="0" borderId="28" xfId="0" applyFont="1" applyFill="1" applyBorder="1" applyAlignment="1">
      <alignment wrapText="1"/>
    </xf>
    <xf numFmtId="0" fontId="6" fillId="0" borderId="34" xfId="0" applyFont="1" applyFill="1" applyBorder="1" applyAlignment="1">
      <alignment wrapText="1"/>
    </xf>
    <xf numFmtId="0" fontId="6" fillId="0" borderId="31" xfId="0" applyFont="1" applyFill="1" applyBorder="1"/>
    <xf numFmtId="0" fontId="6" fillId="0" borderId="12" xfId="0" applyFont="1" applyFill="1" applyBorder="1"/>
    <xf numFmtId="164" fontId="1" fillId="0" borderId="32" xfId="0" applyNumberFormat="1" applyFont="1" applyFill="1" applyBorder="1"/>
    <xf numFmtId="0" fontId="6" fillId="0" borderId="33" xfId="0" applyFont="1" applyFill="1" applyBorder="1"/>
    <xf numFmtId="0" fontId="1" fillId="0" borderId="36" xfId="0" applyFont="1" applyFill="1" applyBorder="1"/>
    <xf numFmtId="0" fontId="1" fillId="0" borderId="40" xfId="0" applyFont="1" applyFill="1" applyBorder="1"/>
    <xf numFmtId="0" fontId="1" fillId="0" borderId="16" xfId="0" applyFont="1" applyFill="1" applyBorder="1"/>
    <xf numFmtId="0" fontId="13" fillId="0" borderId="0" xfId="0" applyFont="1"/>
    <xf numFmtId="0" fontId="6" fillId="0" borderId="28" xfId="0" applyFont="1" applyFill="1" applyBorder="1"/>
    <xf numFmtId="0" fontId="6" fillId="0" borderId="44" xfId="0" applyFont="1" applyFill="1" applyBorder="1"/>
    <xf numFmtId="0" fontId="6" fillId="0" borderId="45" xfId="0" applyFont="1" applyFill="1" applyBorder="1"/>
    <xf numFmtId="164" fontId="1" fillId="0" borderId="46" xfId="0" applyNumberFormat="1" applyFont="1" applyFill="1" applyBorder="1"/>
    <xf numFmtId="164" fontId="6" fillId="0" borderId="48" xfId="0" applyNumberFormat="1" applyFont="1" applyFill="1" applyBorder="1"/>
    <xf numFmtId="164" fontId="6" fillId="0" borderId="49" xfId="0" applyNumberFormat="1" applyFont="1" applyFill="1" applyBorder="1"/>
    <xf numFmtId="164" fontId="6" fillId="0" borderId="50" xfId="0" applyNumberFormat="1" applyFont="1" applyFill="1" applyBorder="1"/>
    <xf numFmtId="0" fontId="6" fillId="0" borderId="47" xfId="0" applyFont="1" applyFill="1" applyBorder="1"/>
    <xf numFmtId="0" fontId="6" fillId="0" borderId="51" xfId="0" applyFont="1" applyFill="1" applyBorder="1"/>
    <xf numFmtId="164" fontId="6" fillId="0" borderId="52" xfId="0" applyNumberFormat="1" applyFont="1" applyFill="1" applyBorder="1"/>
    <xf numFmtId="164" fontId="6" fillId="0" borderId="53" xfId="0" applyNumberFormat="1" applyFont="1" applyFill="1" applyBorder="1"/>
    <xf numFmtId="164" fontId="6" fillId="0" borderId="54" xfId="0" applyNumberFormat="1" applyFont="1" applyFill="1" applyBorder="1"/>
    <xf numFmtId="0" fontId="6" fillId="0" borderId="29" xfId="0" applyFont="1" applyFill="1" applyBorder="1"/>
    <xf numFmtId="164" fontId="6" fillId="0" borderId="0" xfId="0" applyNumberFormat="1" applyFont="1" applyFill="1" applyBorder="1"/>
    <xf numFmtId="164" fontId="6" fillId="0" borderId="55" xfId="0" applyNumberFormat="1" applyFont="1" applyFill="1" applyBorder="1"/>
    <xf numFmtId="164" fontId="6" fillId="0" borderId="43" xfId="0" applyNumberFormat="1" applyFont="1" applyFill="1" applyBorder="1"/>
    <xf numFmtId="164" fontId="6" fillId="0" borderId="56" xfId="0" applyNumberFormat="1" applyFont="1" applyFill="1" applyBorder="1"/>
    <xf numFmtId="164" fontId="1" fillId="0" borderId="56" xfId="0" applyNumberFormat="1" applyFont="1" applyFill="1" applyBorder="1"/>
    <xf numFmtId="0" fontId="1" fillId="0" borderId="57" xfId="0" applyFont="1" applyFill="1" applyBorder="1"/>
    <xf numFmtId="0" fontId="1" fillId="0" borderId="58" xfId="0" applyFont="1" applyFill="1" applyBorder="1"/>
    <xf numFmtId="0" fontId="6" fillId="0" borderId="59" xfId="0" applyFont="1" applyFill="1" applyBorder="1"/>
    <xf numFmtId="0" fontId="0" fillId="0" borderId="56" xfId="0" applyFill="1" applyBorder="1"/>
    <xf numFmtId="0" fontId="0" fillId="0" borderId="41" xfId="0" applyFill="1" applyBorder="1"/>
    <xf numFmtId="0" fontId="0" fillId="0" borderId="43" xfId="0" applyFill="1" applyBorder="1"/>
    <xf numFmtId="0" fontId="0" fillId="0" borderId="42" xfId="0" applyFill="1" applyBorder="1"/>
    <xf numFmtId="0" fontId="0" fillId="0" borderId="15" xfId="0" applyFill="1" applyBorder="1"/>
    <xf numFmtId="0" fontId="0" fillId="0" borderId="16" xfId="0" applyFill="1" applyBorder="1"/>
    <xf numFmtId="0" fontId="0" fillId="0" borderId="32" xfId="0" applyFill="1" applyBorder="1"/>
    <xf numFmtId="0" fontId="0" fillId="0" borderId="14" xfId="0" applyFill="1" applyBorder="1"/>
    <xf numFmtId="0" fontId="11" fillId="0" borderId="21" xfId="0" applyFont="1" applyFill="1" applyBorder="1"/>
    <xf numFmtId="164" fontId="0" fillId="0" borderId="21" xfId="0" applyNumberFormat="1" applyFill="1" applyBorder="1"/>
    <xf numFmtId="164" fontId="11" fillId="0" borderId="21" xfId="0" applyNumberFormat="1" applyFont="1" applyFill="1" applyBorder="1"/>
    <xf numFmtId="164" fontId="12" fillId="0" borderId="21" xfId="0" applyNumberFormat="1" applyFont="1" applyFill="1" applyBorder="1"/>
    <xf numFmtId="0" fontId="0" fillId="0" borderId="21" xfId="0" applyFill="1" applyBorder="1"/>
    <xf numFmtId="0" fontId="0" fillId="0" borderId="22" xfId="0" applyFill="1" applyBorder="1"/>
    <xf numFmtId="164" fontId="11" fillId="0" borderId="31" xfId="0" applyNumberFormat="1" applyFont="1" applyFill="1" applyBorder="1"/>
    <xf numFmtId="0" fontId="11" fillId="0" borderId="20" xfId="0" applyFont="1" applyFill="1" applyBorder="1"/>
    <xf numFmtId="0" fontId="0" fillId="0" borderId="62" xfId="0" applyFill="1" applyBorder="1"/>
    <xf numFmtId="164" fontId="1" fillId="0" borderId="43" xfId="0" applyNumberFormat="1" applyFont="1" applyFill="1" applyBorder="1"/>
    <xf numFmtId="164" fontId="6" fillId="0" borderId="51" xfId="0" applyNumberFormat="1" applyFont="1" applyFill="1" applyBorder="1"/>
    <xf numFmtId="164" fontId="6" fillId="0" borderId="47" xfId="0" applyNumberFormat="1" applyFont="1" applyFill="1" applyBorder="1"/>
    <xf numFmtId="164" fontId="6" fillId="0" borderId="29" xfId="0" applyNumberFormat="1" applyFont="1" applyFill="1" applyBorder="1"/>
    <xf numFmtId="164" fontId="1" fillId="0" borderId="64" xfId="0" applyNumberFormat="1" applyFont="1" applyFill="1" applyBorder="1"/>
    <xf numFmtId="164" fontId="5" fillId="0" borderId="65" xfId="0" applyNumberFormat="1" applyFont="1" applyFill="1" applyBorder="1"/>
    <xf numFmtId="0" fontId="1" fillId="0" borderId="68" xfId="0" applyFont="1" applyFill="1" applyBorder="1"/>
    <xf numFmtId="164" fontId="1" fillId="0" borderId="69" xfId="0" applyNumberFormat="1" applyFont="1" applyFill="1" applyBorder="1"/>
    <xf numFmtId="164" fontId="1" fillId="0" borderId="8" xfId="0" applyNumberFormat="1" applyFont="1" applyFill="1" applyBorder="1"/>
    <xf numFmtId="164" fontId="1" fillId="0" borderId="70" xfId="0" applyNumberFormat="1" applyFont="1" applyFill="1" applyBorder="1"/>
    <xf numFmtId="0" fontId="6" fillId="0" borderId="72" xfId="0" applyFont="1" applyFill="1" applyBorder="1"/>
    <xf numFmtId="0" fontId="1" fillId="0" borderId="73" xfId="0" applyFont="1" applyFill="1" applyBorder="1"/>
    <xf numFmtId="0" fontId="1" fillId="0" borderId="74" xfId="0" applyFont="1" applyFill="1" applyBorder="1"/>
    <xf numFmtId="0" fontId="1" fillId="0" borderId="76" xfId="0" applyFont="1" applyFill="1" applyBorder="1"/>
    <xf numFmtId="0" fontId="1" fillId="0" borderId="77" xfId="0" applyFont="1" applyFill="1" applyBorder="1"/>
    <xf numFmtId="164" fontId="1" fillId="0" borderId="78" xfId="0" applyNumberFormat="1" applyFont="1" applyFill="1" applyBorder="1"/>
    <xf numFmtId="164" fontId="1" fillId="0" borderId="79" xfId="0" applyNumberFormat="1" applyFont="1" applyFill="1" applyBorder="1"/>
    <xf numFmtId="0" fontId="1" fillId="0" borderId="80" xfId="0" applyFont="1" applyFill="1" applyBorder="1"/>
    <xf numFmtId="0" fontId="1" fillId="0" borderId="18" xfId="0" applyFont="1" applyFill="1" applyBorder="1"/>
    <xf numFmtId="0" fontId="1" fillId="0" borderId="79" xfId="0" applyFont="1" applyFill="1" applyBorder="1"/>
    <xf numFmtId="0" fontId="1" fillId="0" borderId="69" xfId="0" applyFont="1" applyFill="1" applyBorder="1"/>
    <xf numFmtId="164" fontId="2" fillId="0" borderId="14" xfId="0" applyNumberFormat="1" applyFont="1" applyFill="1" applyBorder="1"/>
    <xf numFmtId="0" fontId="6" fillId="0" borderId="9" xfId="0" applyFont="1" applyFill="1" applyBorder="1"/>
    <xf numFmtId="164" fontId="12" fillId="0" borderId="20" xfId="0" applyNumberFormat="1" applyFont="1" applyFill="1" applyBorder="1"/>
    <xf numFmtId="0" fontId="6" fillId="0" borderId="38" xfId="0" applyFont="1" applyFill="1" applyBorder="1"/>
    <xf numFmtId="0" fontId="6" fillId="0" borderId="37" xfId="0" applyFont="1" applyFill="1" applyBorder="1"/>
    <xf numFmtId="0" fontId="6" fillId="0" borderId="81" xfId="0" applyFont="1" applyFill="1" applyBorder="1"/>
    <xf numFmtId="0" fontId="1" fillId="0" borderId="39" xfId="0" applyFont="1" applyFill="1" applyBorder="1"/>
    <xf numFmtId="0" fontId="6" fillId="0" borderId="0" xfId="0" applyFont="1" applyFill="1" applyBorder="1"/>
    <xf numFmtId="0" fontId="6" fillId="0" borderId="2" xfId="0" applyFont="1" applyFill="1" applyBorder="1"/>
    <xf numFmtId="0" fontId="1" fillId="0" borderId="49" xfId="0" applyFont="1" applyFill="1" applyBorder="1"/>
    <xf numFmtId="0" fontId="1" fillId="0" borderId="83" xfId="0" applyFont="1" applyFill="1" applyBorder="1"/>
    <xf numFmtId="0" fontId="1" fillId="0" borderId="84" xfId="0" applyFont="1" applyFill="1" applyBorder="1"/>
    <xf numFmtId="164" fontId="1" fillId="0" borderId="85" xfId="0" applyNumberFormat="1" applyFont="1" applyFill="1" applyBorder="1"/>
    <xf numFmtId="0" fontId="6" fillId="0" borderId="86" xfId="0" applyFont="1" applyFill="1" applyBorder="1"/>
    <xf numFmtId="0" fontId="6" fillId="0" borderId="78" xfId="0" applyFont="1" applyFill="1" applyBorder="1"/>
    <xf numFmtId="0" fontId="6" fillId="0" borderId="79" xfId="0" applyFont="1" applyFill="1" applyBorder="1"/>
    <xf numFmtId="0" fontId="6" fillId="0" borderId="87" xfId="0" applyFont="1" applyFill="1" applyBorder="1"/>
    <xf numFmtId="164" fontId="1" fillId="0" borderId="88" xfId="0" applyNumberFormat="1" applyFont="1" applyFill="1" applyBorder="1"/>
    <xf numFmtId="0" fontId="1" fillId="0" borderId="89" xfId="0" applyFont="1" applyFill="1" applyBorder="1"/>
    <xf numFmtId="0" fontId="1" fillId="0" borderId="90" xfId="0" applyFont="1" applyFill="1" applyBorder="1"/>
    <xf numFmtId="0" fontId="1" fillId="0" borderId="91" xfId="0" applyFont="1" applyFill="1" applyBorder="1"/>
    <xf numFmtId="0" fontId="6" fillId="0" borderId="68" xfId="0" applyFont="1" applyFill="1" applyBorder="1"/>
    <xf numFmtId="0" fontId="6" fillId="0" borderId="7" xfId="0" applyFont="1" applyFill="1" applyBorder="1"/>
    <xf numFmtId="0" fontId="0" fillId="3" borderId="3" xfId="0" applyFill="1" applyBorder="1"/>
    <xf numFmtId="0" fontId="1" fillId="0" borderId="92" xfId="0" applyFont="1" applyFill="1" applyBorder="1" applyAlignment="1">
      <alignment horizontal="center" vertical="center"/>
    </xf>
    <xf numFmtId="0" fontId="1" fillId="0" borderId="93" xfId="0" applyFont="1" applyFill="1" applyBorder="1"/>
    <xf numFmtId="0" fontId="0" fillId="0" borderId="94" xfId="0" applyFill="1" applyBorder="1"/>
    <xf numFmtId="0" fontId="13" fillId="0" borderId="94" xfId="0" applyFont="1" applyFill="1" applyBorder="1"/>
    <xf numFmtId="0" fontId="0" fillId="0" borderId="95" xfId="0" applyFill="1" applyBorder="1"/>
    <xf numFmtId="0" fontId="0" fillId="0" borderId="96" xfId="0" applyFill="1" applyBorder="1"/>
    <xf numFmtId="0" fontId="0" fillId="0" borderId="97" xfId="0" applyFill="1" applyBorder="1"/>
    <xf numFmtId="0" fontId="0" fillId="0" borderId="98" xfId="0" applyFill="1" applyBorder="1"/>
    <xf numFmtId="0" fontId="0" fillId="0" borderId="99" xfId="0" applyFill="1" applyBorder="1"/>
    <xf numFmtId="0" fontId="0" fillId="0" borderId="100" xfId="0" applyFill="1" applyBorder="1"/>
    <xf numFmtId="0" fontId="1" fillId="0" borderId="101" xfId="0" applyFont="1" applyFill="1" applyBorder="1"/>
    <xf numFmtId="0" fontId="1" fillId="0" borderId="27" xfId="0" applyFont="1" applyFill="1" applyBorder="1"/>
    <xf numFmtId="0" fontId="1" fillId="0" borderId="4" xfId="0" applyFont="1" applyFill="1" applyBorder="1"/>
    <xf numFmtId="0" fontId="0" fillId="0" borderId="4" xfId="0" applyFill="1" applyBorder="1"/>
    <xf numFmtId="0" fontId="0" fillId="0" borderId="102" xfId="0" applyFill="1" applyBorder="1"/>
    <xf numFmtId="0" fontId="0" fillId="2" borderId="0" xfId="0" applyFill="1"/>
    <xf numFmtId="0" fontId="1" fillId="0" borderId="87" xfId="0" applyFont="1" applyBorder="1"/>
    <xf numFmtId="0" fontId="5" fillId="2" borderId="0" xfId="0" applyFont="1" applyFill="1"/>
    <xf numFmtId="0" fontId="5" fillId="2" borderId="0" xfId="0" applyFont="1" applyFill="1" applyAlignment="1">
      <alignment horizontal="center"/>
    </xf>
    <xf numFmtId="0" fontId="5" fillId="2" borderId="26" xfId="0" applyFont="1" applyFill="1" applyBorder="1" applyAlignment="1">
      <alignment horizontal="center"/>
    </xf>
    <xf numFmtId="0" fontId="1" fillId="0" borderId="1" xfId="0" applyFont="1" applyFill="1" applyBorder="1" applyAlignment="1">
      <alignment wrapText="1"/>
    </xf>
    <xf numFmtId="0" fontId="0" fillId="0" borderId="5" xfId="0" applyFill="1" applyBorder="1"/>
    <xf numFmtId="0" fontId="3" fillId="0" borderId="71" xfId="0" applyFont="1" applyFill="1" applyBorder="1" applyAlignment="1">
      <alignment horizontal="center" vertical="center"/>
    </xf>
    <xf numFmtId="0" fontId="1" fillId="0" borderId="103" xfId="0" applyFont="1" applyFill="1" applyBorder="1" applyAlignment="1">
      <alignment wrapText="1"/>
    </xf>
    <xf numFmtId="0" fontId="1" fillId="0" borderId="6" xfId="0" applyFont="1" applyFill="1" applyBorder="1" applyAlignment="1">
      <alignment wrapText="1"/>
    </xf>
    <xf numFmtId="0" fontId="5" fillId="0" borderId="5" xfId="0" applyFont="1" applyFill="1" applyBorder="1" applyAlignment="1">
      <alignment wrapText="1"/>
    </xf>
    <xf numFmtId="0" fontId="4" fillId="0" borderId="103" xfId="0" applyFont="1" applyFill="1" applyBorder="1" applyAlignment="1">
      <alignment wrapText="1"/>
    </xf>
    <xf numFmtId="0" fontId="4" fillId="0" borderId="6" xfId="0" applyFont="1" applyFill="1" applyBorder="1" applyAlignment="1">
      <alignment wrapText="1"/>
    </xf>
    <xf numFmtId="164" fontId="1" fillId="0" borderId="87" xfId="0" applyNumberFormat="1" applyFont="1" applyBorder="1"/>
    <xf numFmtId="164" fontId="1" fillId="0" borderId="0" xfId="0" applyNumberFormat="1" applyFont="1"/>
    <xf numFmtId="165" fontId="1" fillId="0" borderId="0" xfId="0" applyNumberFormat="1" applyFont="1"/>
    <xf numFmtId="0" fontId="6" fillId="0" borderId="87" xfId="0" applyFont="1" applyBorder="1"/>
    <xf numFmtId="164" fontId="6" fillId="0" borderId="87" xfId="0" applyNumberFormat="1" applyFont="1" applyBorder="1"/>
    <xf numFmtId="165" fontId="6" fillId="0" borderId="87" xfId="0" applyNumberFormat="1" applyFont="1" applyBorder="1"/>
    <xf numFmtId="0" fontId="11" fillId="0" borderId="87" xfId="0" applyFont="1" applyBorder="1"/>
    <xf numFmtId="0" fontId="11" fillId="0" borderId="0" xfId="0" applyFont="1"/>
    <xf numFmtId="0" fontId="5" fillId="0" borderId="87" xfId="0" applyFont="1" applyBorder="1"/>
    <xf numFmtId="164" fontId="6" fillId="0" borderId="0" xfId="0" applyNumberFormat="1" applyFont="1"/>
    <xf numFmtId="165" fontId="6" fillId="0" borderId="0" xfId="0" applyNumberFormat="1" applyFont="1"/>
    <xf numFmtId="0" fontId="6" fillId="0" borderId="0" xfId="0" applyFont="1"/>
    <xf numFmtId="0" fontId="5" fillId="0" borderId="0" xfId="0" applyFont="1"/>
    <xf numFmtId="164" fontId="5" fillId="0" borderId="0" xfId="0" applyNumberFormat="1" applyFont="1"/>
    <xf numFmtId="165" fontId="5" fillId="0" borderId="0" xfId="0" applyNumberFormat="1" applyFont="1"/>
    <xf numFmtId="0" fontId="14" fillId="0" borderId="0" xfId="0" applyFont="1"/>
    <xf numFmtId="0" fontId="16" fillId="0" borderId="0" xfId="0" applyFont="1"/>
    <xf numFmtId="0" fontId="14" fillId="0" borderId="67" xfId="0" applyFont="1" applyBorder="1"/>
    <xf numFmtId="164" fontId="14" fillId="0" borderId="67" xfId="0" applyNumberFormat="1" applyFont="1" applyBorder="1"/>
    <xf numFmtId="165" fontId="14" fillId="0" borderId="67" xfId="0" applyNumberFormat="1" applyFont="1" applyBorder="1"/>
    <xf numFmtId="165" fontId="15" fillId="0" borderId="67" xfId="0" applyNumberFormat="1" applyFont="1" applyBorder="1"/>
    <xf numFmtId="0" fontId="16" fillId="0" borderId="67" xfId="0" applyFont="1" applyBorder="1"/>
    <xf numFmtId="0" fontId="3" fillId="0" borderId="104" xfId="0" applyFont="1" applyFill="1" applyBorder="1" applyAlignment="1">
      <alignment horizontal="center" vertical="center"/>
    </xf>
    <xf numFmtId="0" fontId="0" fillId="2" borderId="105" xfId="0" applyFill="1" applyBorder="1"/>
    <xf numFmtId="0" fontId="11" fillId="0" borderId="106" xfId="0" applyFont="1" applyBorder="1"/>
    <xf numFmtId="0" fontId="11" fillId="0" borderId="105" xfId="0" applyFont="1" applyBorder="1"/>
    <xf numFmtId="0" fontId="0" fillId="0" borderId="105" xfId="0" applyBorder="1"/>
    <xf numFmtId="0" fontId="16" fillId="0" borderId="107" xfId="0" applyFont="1" applyBorder="1"/>
    <xf numFmtId="165" fontId="1" fillId="0" borderId="1" xfId="0" applyNumberFormat="1" applyFont="1" applyFill="1" applyBorder="1"/>
    <xf numFmtId="165" fontId="1" fillId="0" borderId="3" xfId="0" applyNumberFormat="1" applyFont="1" applyFill="1" applyBorder="1"/>
    <xf numFmtId="0" fontId="9" fillId="0" borderId="87" xfId="0" applyFont="1" applyBorder="1" applyAlignment="1">
      <alignment horizontal="center" vertical="center"/>
    </xf>
    <xf numFmtId="164" fontId="5" fillId="2" borderId="0" xfId="0" applyNumberFormat="1" applyFont="1" applyFill="1" applyAlignment="1">
      <alignment horizontal="center"/>
    </xf>
    <xf numFmtId="165" fontId="5" fillId="2" borderId="0" xfId="0" applyNumberFormat="1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1" fillId="3" borderId="1" xfId="0" applyFont="1" applyFill="1" applyBorder="1" applyAlignment="1">
      <alignment vertical="center"/>
    </xf>
    <xf numFmtId="0" fontId="0" fillId="3" borderId="1" xfId="0" applyFill="1" applyBorder="1" applyAlignment="1">
      <alignment vertical="center"/>
    </xf>
    <xf numFmtId="0" fontId="0" fillId="3" borderId="3" xfId="0" applyFill="1" applyBorder="1" applyAlignment="1">
      <alignment vertical="center"/>
    </xf>
    <xf numFmtId="164" fontId="1" fillId="0" borderId="1" xfId="0" applyNumberFormat="1" applyFont="1" applyFill="1" applyBorder="1" applyAlignment="1">
      <alignment wrapText="1"/>
    </xf>
    <xf numFmtId="165" fontId="5" fillId="0" borderId="1" xfId="0" applyNumberFormat="1" applyFont="1" applyFill="1" applyBorder="1" applyAlignment="1">
      <alignment wrapText="1"/>
    </xf>
    <xf numFmtId="0" fontId="1" fillId="0" borderId="1" xfId="0" applyFont="1" applyFill="1" applyBorder="1" applyAlignment="1">
      <alignment vertical="center"/>
    </xf>
    <xf numFmtId="166" fontId="1" fillId="0" borderId="0" xfId="0" applyNumberFormat="1" applyFont="1"/>
    <xf numFmtId="0" fontId="1" fillId="0" borderId="108" xfId="0" applyFont="1" applyFill="1" applyBorder="1" applyAlignment="1">
      <alignment wrapText="1"/>
    </xf>
    <xf numFmtId="0" fontId="1" fillId="0" borderId="17" xfId="0" applyFont="1" applyFill="1" applyBorder="1" applyAlignment="1">
      <alignment wrapText="1"/>
    </xf>
    <xf numFmtId="164" fontId="1" fillId="0" borderId="7" xfId="0" applyNumberFormat="1" applyFont="1" applyFill="1" applyBorder="1" applyAlignment="1">
      <alignment wrapText="1"/>
    </xf>
    <xf numFmtId="165" fontId="5" fillId="0" borderId="7" xfId="0" applyNumberFormat="1" applyFont="1" applyFill="1" applyBorder="1" applyAlignment="1">
      <alignment wrapText="1"/>
    </xf>
    <xf numFmtId="165" fontId="5" fillId="0" borderId="57" xfId="0" applyNumberFormat="1" applyFont="1" applyFill="1" applyBorder="1" applyAlignment="1">
      <alignment wrapText="1"/>
    </xf>
    <xf numFmtId="165" fontId="5" fillId="0" borderId="108" xfId="0" applyNumberFormat="1" applyFont="1" applyFill="1" applyBorder="1" applyAlignment="1">
      <alignment wrapText="1"/>
    </xf>
    <xf numFmtId="165" fontId="5" fillId="0" borderId="17" xfId="0" applyNumberFormat="1" applyFont="1" applyFill="1" applyBorder="1" applyAlignment="1">
      <alignment wrapText="1"/>
    </xf>
    <xf numFmtId="165" fontId="1" fillId="0" borderId="8" xfId="0" applyNumberFormat="1" applyFont="1" applyFill="1" applyBorder="1"/>
    <xf numFmtId="49" fontId="6" fillId="0" borderId="87" xfId="0" applyNumberFormat="1" applyFont="1" applyBorder="1"/>
    <xf numFmtId="166" fontId="6" fillId="0" borderId="87" xfId="0" applyNumberFormat="1" applyFont="1" applyBorder="1"/>
    <xf numFmtId="166" fontId="6" fillId="0" borderId="0" xfId="0" applyNumberFormat="1" applyFont="1"/>
    <xf numFmtId="0" fontId="5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17" fillId="0" borderId="0" xfId="0" applyFont="1" applyAlignment="1">
      <alignment wrapText="1"/>
    </xf>
    <xf numFmtId="164" fontId="17" fillId="0" borderId="0" xfId="0" applyNumberFormat="1" applyFont="1" applyAlignment="1">
      <alignment wrapText="1"/>
    </xf>
    <xf numFmtId="166" fontId="17" fillId="0" borderId="0" xfId="0" applyNumberFormat="1" applyFont="1" applyAlignment="1">
      <alignment wrapText="1"/>
    </xf>
    <xf numFmtId="165" fontId="17" fillId="0" borderId="0" xfId="0" applyNumberFormat="1" applyFont="1" applyAlignment="1">
      <alignment wrapText="1"/>
    </xf>
    <xf numFmtId="165" fontId="17" fillId="0" borderId="0" xfId="0" applyNumberFormat="1" applyFont="1"/>
    <xf numFmtId="0" fontId="17" fillId="0" borderId="0" xfId="0" applyFont="1"/>
    <xf numFmtId="0" fontId="6" fillId="0" borderId="0" xfId="0" applyFont="1" applyAlignment="1">
      <alignment horizontal="center" wrapText="1"/>
    </xf>
    <xf numFmtId="49" fontId="17" fillId="0" borderId="0" xfId="0" applyNumberFormat="1" applyFont="1" applyAlignment="1">
      <alignment horizontal="left" wrapText="1"/>
    </xf>
    <xf numFmtId="0" fontId="17" fillId="0" borderId="0" xfId="0" applyFont="1" applyAlignment="1">
      <alignment wrapText="1"/>
    </xf>
    <xf numFmtId="164" fontId="17" fillId="4" borderId="2" xfId="0" applyNumberFormat="1" applyFont="1" applyFill="1" applyBorder="1" applyAlignment="1">
      <alignment wrapText="1"/>
    </xf>
    <xf numFmtId="166" fontId="17" fillId="0" borderId="0" xfId="0" applyNumberFormat="1" applyFont="1"/>
    <xf numFmtId="0" fontId="18" fillId="0" borderId="0" xfId="0" applyFont="1" applyAlignment="1">
      <alignment wrapText="1"/>
    </xf>
    <xf numFmtId="164" fontId="18" fillId="0" borderId="0" xfId="0" applyNumberFormat="1" applyFont="1" applyAlignment="1">
      <alignment wrapText="1"/>
    </xf>
    <xf numFmtId="166" fontId="18" fillId="0" borderId="0" xfId="0" applyNumberFormat="1" applyFont="1" applyAlignment="1">
      <alignment wrapText="1"/>
    </xf>
    <xf numFmtId="165" fontId="18" fillId="0" borderId="0" xfId="0" applyNumberFormat="1" applyFont="1" applyAlignment="1">
      <alignment wrapText="1"/>
    </xf>
    <xf numFmtId="165" fontId="18" fillId="0" borderId="0" xfId="0" applyNumberFormat="1" applyFont="1"/>
    <xf numFmtId="0" fontId="18" fillId="0" borderId="0" xfId="0" applyFont="1"/>
    <xf numFmtId="49" fontId="18" fillId="0" borderId="0" xfId="0" applyNumberFormat="1" applyFont="1" applyAlignment="1">
      <alignment horizontal="left" wrapText="1"/>
    </xf>
    <xf numFmtId="0" fontId="18" fillId="0" borderId="0" xfId="0" applyFont="1" applyAlignment="1">
      <alignment wrapText="1"/>
    </xf>
    <xf numFmtId="164" fontId="18" fillId="4" borderId="2" xfId="0" applyNumberFormat="1" applyFont="1" applyFill="1" applyBorder="1" applyAlignment="1">
      <alignment wrapText="1"/>
    </xf>
    <xf numFmtId="166" fontId="18" fillId="0" borderId="0" xfId="0" applyNumberFormat="1" applyFont="1"/>
    <xf numFmtId="166" fontId="5" fillId="0" borderId="0" xfId="0" applyNumberFormat="1" applyFont="1"/>
    <xf numFmtId="0" fontId="14" fillId="0" borderId="109" xfId="0" applyFont="1" applyBorder="1"/>
    <xf numFmtId="0" fontId="14" fillId="0" borderId="109" xfId="0" applyFont="1" applyBorder="1"/>
    <xf numFmtId="166" fontId="14" fillId="0" borderId="109" xfId="0" applyNumberFormat="1" applyFont="1" applyBorder="1"/>
    <xf numFmtId="164" fontId="14" fillId="0" borderId="109" xfId="0" applyNumberFormat="1" applyFont="1" applyBorder="1"/>
    <xf numFmtId="0" fontId="6" fillId="0" borderId="106" xfId="0" applyFont="1" applyBorder="1"/>
    <xf numFmtId="0" fontId="6" fillId="0" borderId="105" xfId="0" applyFont="1" applyBorder="1"/>
    <xf numFmtId="166" fontId="17" fillId="0" borderId="105" xfId="0" applyNumberFormat="1" applyFont="1" applyBorder="1"/>
    <xf numFmtId="166" fontId="18" fillId="0" borderId="105" xfId="0" applyNumberFormat="1" applyFont="1" applyBorder="1"/>
    <xf numFmtId="0" fontId="5" fillId="0" borderId="105" xfId="0" applyFont="1" applyBorder="1"/>
    <xf numFmtId="0" fontId="1" fillId="0" borderId="105" xfId="0" applyFont="1" applyBorder="1"/>
    <xf numFmtId="0" fontId="14" fillId="0" borderId="110" xfId="0" applyFont="1" applyBorder="1"/>
    <xf numFmtId="0" fontId="1" fillId="0" borderId="5" xfId="0" applyFont="1" applyFill="1" applyBorder="1" applyAlignment="1">
      <alignment wrapText="1"/>
    </xf>
    <xf numFmtId="0" fontId="0" fillId="0" borderId="24" xfId="0" applyFill="1" applyBorder="1"/>
    <xf numFmtId="0" fontId="0" fillId="0" borderId="19" xfId="0" applyFill="1" applyBorder="1"/>
    <xf numFmtId="0" fontId="3" fillId="0" borderId="61" xfId="0" applyFont="1" applyFill="1" applyBorder="1" applyAlignment="1">
      <alignment horizontal="center" vertical="center"/>
    </xf>
    <xf numFmtId="0" fontId="0" fillId="0" borderId="23" xfId="0" applyFill="1" applyBorder="1"/>
    <xf numFmtId="0" fontId="5" fillId="0" borderId="111" xfId="0" applyFont="1" applyFill="1" applyBorder="1" applyAlignment="1">
      <alignment wrapText="1"/>
    </xf>
    <xf numFmtId="0" fontId="4" fillId="0" borderId="111" xfId="0" applyFont="1" applyFill="1" applyBorder="1" applyAlignment="1">
      <alignment wrapText="1"/>
    </xf>
    <xf numFmtId="0" fontId="4" fillId="0" borderId="24" xfId="0" applyFont="1" applyFill="1" applyBorder="1"/>
    <xf numFmtId="0" fontId="5" fillId="2" borderId="25" xfId="0" applyFont="1" applyFill="1" applyBorder="1" applyAlignment="1">
      <alignment horizontal="center"/>
    </xf>
    <xf numFmtId="0" fontId="5" fillId="0" borderId="59" xfId="0" applyFont="1" applyBorder="1"/>
    <xf numFmtId="0" fontId="6" fillId="0" borderId="44" xfId="0" applyFont="1" applyBorder="1"/>
    <xf numFmtId="0" fontId="5" fillId="0" borderId="44" xfId="0" applyFont="1" applyBorder="1"/>
    <xf numFmtId="0" fontId="1" fillId="0" borderId="44" xfId="0" applyFont="1" applyBorder="1"/>
    <xf numFmtId="0" fontId="14" fillId="0" borderId="66" xfId="0" applyFont="1" applyBorder="1"/>
    <xf numFmtId="0" fontId="3" fillId="0" borderId="59" xfId="0" applyFont="1" applyBorder="1" applyAlignment="1">
      <alignment horizontal="center" vertical="center"/>
    </xf>
    <xf numFmtId="0" fontId="5" fillId="0" borderId="60" xfId="0" applyFont="1" applyFill="1" applyBorder="1" applyAlignment="1">
      <alignment wrapText="1"/>
    </xf>
    <xf numFmtId="0" fontId="4" fillId="0" borderId="24" xfId="0" applyFont="1" applyFill="1" applyBorder="1" applyAlignment="1">
      <alignment vertical="center"/>
    </xf>
    <xf numFmtId="0" fontId="5" fillId="2" borderId="44" xfId="0" applyFont="1" applyFill="1" applyBorder="1" applyAlignment="1">
      <alignment horizontal="center"/>
    </xf>
    <xf numFmtId="0" fontId="6" fillId="0" borderId="59" xfId="0" applyFont="1" applyBorder="1"/>
    <xf numFmtId="0" fontId="6" fillId="0" borderId="44" xfId="0" applyFont="1" applyBorder="1"/>
    <xf numFmtId="0" fontId="17" fillId="0" borderId="44" xfId="0" applyFont="1" applyBorder="1" applyAlignment="1">
      <alignment wrapText="1"/>
    </xf>
    <xf numFmtId="0" fontId="18" fillId="0" borderId="44" xfId="0" applyFont="1" applyBorder="1" applyAlignment="1">
      <alignment wrapText="1"/>
    </xf>
    <xf numFmtId="0" fontId="14" fillId="0" borderId="112" xfId="0" applyFont="1" applyBorder="1"/>
    <xf numFmtId="0" fontId="13" fillId="0" borderId="1" xfId="0" applyFont="1" applyFill="1" applyBorder="1"/>
    <xf numFmtId="0" fontId="19" fillId="0" borderId="0" xfId="0" applyFont="1"/>
    <xf numFmtId="164" fontId="6" fillId="0" borderId="14" xfId="0" applyNumberFormat="1" applyFont="1" applyFill="1" applyBorder="1"/>
    <xf numFmtId="165" fontId="14" fillId="0" borderId="109" xfId="0" applyNumberFormat="1" applyFont="1" applyBorder="1"/>
    <xf numFmtId="164" fontId="5" fillId="0" borderId="2" xfId="0" applyNumberFormat="1" applyFont="1" applyFill="1" applyBorder="1"/>
    <xf numFmtId="164" fontId="5" fillId="0" borderId="1" xfId="0" applyNumberFormat="1" applyFont="1" applyFill="1" applyBorder="1"/>
    <xf numFmtId="164" fontId="5" fillId="0" borderId="49" xfId="0" applyNumberFormat="1" applyFont="1" applyFill="1" applyBorder="1"/>
    <xf numFmtId="0" fontId="5" fillId="0" borderId="7" xfId="0" applyFont="1" applyFill="1" applyBorder="1"/>
    <xf numFmtId="164" fontId="5" fillId="0" borderId="7" xfId="0" applyNumberFormat="1" applyFont="1" applyFill="1" applyBorder="1"/>
    <xf numFmtId="0" fontId="5" fillId="0" borderId="8" xfId="0" applyFont="1" applyFill="1" applyBorder="1"/>
    <xf numFmtId="164" fontId="5" fillId="0" borderId="8" xfId="0" applyNumberFormat="1" applyFont="1" applyFill="1" applyBorder="1"/>
    <xf numFmtId="0" fontId="14" fillId="0" borderId="1" xfId="0" applyFont="1" applyFill="1" applyBorder="1"/>
    <xf numFmtId="164" fontId="14" fillId="0" borderId="1" xfId="0" applyNumberFormat="1" applyFont="1" applyFill="1" applyBorder="1"/>
    <xf numFmtId="0" fontId="1" fillId="0" borderId="55" xfId="0" applyFont="1" applyBorder="1"/>
    <xf numFmtId="164" fontId="6" fillId="0" borderId="55" xfId="0" applyNumberFormat="1" applyFont="1" applyBorder="1"/>
    <xf numFmtId="164" fontId="1" fillId="0" borderId="55" xfId="0" applyNumberFormat="1" applyFont="1" applyBorder="1"/>
    <xf numFmtId="0" fontId="1" fillId="0" borderId="0" xfId="0" applyFont="1" applyBorder="1"/>
    <xf numFmtId="164" fontId="1" fillId="0" borderId="0" xfId="0" applyNumberFormat="1" applyFont="1" applyBorder="1"/>
    <xf numFmtId="0" fontId="1" fillId="0" borderId="29" xfId="0" applyFont="1" applyBorder="1"/>
    <xf numFmtId="164" fontId="1" fillId="0" borderId="29" xfId="0" applyNumberFormat="1" applyFont="1" applyBorder="1"/>
    <xf numFmtId="0" fontId="1" fillId="0" borderId="59" xfId="0" applyFont="1" applyBorder="1"/>
    <xf numFmtId="0" fontId="1" fillId="0" borderId="45" xfId="0" applyFont="1" applyBorder="1"/>
    <xf numFmtId="0" fontId="9" fillId="0" borderId="109" xfId="0" applyFont="1" applyBorder="1" applyAlignment="1">
      <alignment horizontal="center" vertical="center"/>
    </xf>
    <xf numFmtId="0" fontId="3" fillId="0" borderId="112" xfId="0" applyFont="1" applyBorder="1" applyAlignment="1">
      <alignment horizontal="center" vertical="center"/>
    </xf>
    <xf numFmtId="0" fontId="1" fillId="0" borderId="29" xfId="0" applyFont="1" applyBorder="1"/>
    <xf numFmtId="0" fontId="4" fillId="0" borderId="28" xfId="0" applyFont="1" applyBorder="1"/>
    <xf numFmtId="0" fontId="4" fillId="0" borderId="29" xfId="0" applyFont="1" applyBorder="1"/>
    <xf numFmtId="0" fontId="10" fillId="0" borderId="45" xfId="0" applyFont="1" applyBorder="1"/>
    <xf numFmtId="0" fontId="6" fillId="0" borderId="55" xfId="0" applyFont="1" applyBorder="1"/>
    <xf numFmtId="0" fontId="6" fillId="0" borderId="45" xfId="0" applyFont="1" applyBorder="1"/>
    <xf numFmtId="0" fontId="1" fillId="0" borderId="55" xfId="0" applyFont="1" applyBorder="1" applyAlignment="1">
      <alignment wrapText="1"/>
    </xf>
    <xf numFmtId="0" fontId="1" fillId="0" borderId="35" xfId="0" applyFont="1" applyBorder="1" applyAlignment="1">
      <alignment wrapText="1"/>
    </xf>
    <xf numFmtId="0" fontId="6" fillId="0" borderId="34" xfId="0" applyFont="1" applyBorder="1" applyAlignment="1">
      <alignment wrapText="1"/>
    </xf>
    <xf numFmtId="164" fontId="6" fillId="0" borderId="0" xfId="0" applyNumberFormat="1" applyFont="1" applyBorder="1"/>
    <xf numFmtId="0" fontId="6" fillId="0" borderId="28" xfId="0" applyFont="1" applyBorder="1"/>
    <xf numFmtId="0" fontId="6" fillId="0" borderId="29" xfId="0" applyFont="1" applyBorder="1"/>
    <xf numFmtId="0" fontId="6" fillId="0" borderId="0" xfId="0" applyFont="1" applyBorder="1"/>
    <xf numFmtId="164" fontId="6" fillId="0" borderId="29" xfId="0" applyNumberFormat="1" applyFont="1" applyBorder="1"/>
    <xf numFmtId="164" fontId="1" fillId="0" borderId="63" xfId="0" applyNumberFormat="1" applyFont="1" applyBorder="1"/>
    <xf numFmtId="0" fontId="6" fillId="0" borderId="47" xfId="0" applyFont="1" applyBorder="1"/>
    <xf numFmtId="164" fontId="6" fillId="0" borderId="48" xfId="0" applyNumberFormat="1" applyFont="1" applyBorder="1"/>
    <xf numFmtId="164" fontId="6" fillId="0" borderId="49" xfId="0" applyNumberFormat="1" applyFont="1" applyBorder="1"/>
    <xf numFmtId="164" fontId="6" fillId="0" borderId="50" xfId="0" applyNumberFormat="1" applyFont="1" applyBorder="1"/>
    <xf numFmtId="0" fontId="6" fillId="0" borderId="51" xfId="0" applyFont="1" applyBorder="1"/>
    <xf numFmtId="164" fontId="6" fillId="0" borderId="52" xfId="0" applyNumberFormat="1" applyFont="1" applyBorder="1"/>
    <xf numFmtId="164" fontId="6" fillId="0" borderId="53" xfId="0" applyNumberFormat="1" applyFont="1" applyBorder="1"/>
    <xf numFmtId="164" fontId="6" fillId="0" borderId="54" xfId="0" applyNumberFormat="1" applyFont="1" applyBorder="1"/>
    <xf numFmtId="164" fontId="6" fillId="0" borderId="44" xfId="0" applyNumberFormat="1" applyFont="1" applyBorder="1"/>
    <xf numFmtId="164" fontId="6" fillId="0" borderId="45" xfId="0" applyNumberFormat="1" applyFont="1" applyBorder="1"/>
    <xf numFmtId="164" fontId="5" fillId="0" borderId="28" xfId="0" applyNumberFormat="1" applyFont="1" applyBorder="1"/>
    <xf numFmtId="164" fontId="1" fillId="0" borderId="44" xfId="0" applyNumberFormat="1" applyFont="1" applyBorder="1"/>
    <xf numFmtId="164" fontId="5" fillId="0" borderId="45" xfId="0" applyNumberFormat="1" applyFont="1" applyBorder="1"/>
    <xf numFmtId="164" fontId="6" fillId="0" borderId="51" xfId="0" applyNumberFormat="1" applyFont="1" applyBorder="1"/>
    <xf numFmtId="164" fontId="6" fillId="0" borderId="47" xfId="0" applyNumberFormat="1" applyFont="1" applyBorder="1"/>
    <xf numFmtId="164" fontId="6" fillId="0" borderId="28" xfId="0" applyNumberFormat="1" applyFont="1" applyBorder="1"/>
    <xf numFmtId="164" fontId="5" fillId="0" borderId="93" xfId="0" applyNumberFormat="1" applyFont="1" applyBorder="1"/>
    <xf numFmtId="0" fontId="6" fillId="0" borderId="59" xfId="0" applyFont="1" applyBorder="1"/>
    <xf numFmtId="0" fontId="1" fillId="0" borderId="73" xfId="0" applyFont="1" applyBorder="1"/>
    <xf numFmtId="0" fontId="1" fillId="0" borderId="79" xfId="0" applyFont="1" applyBorder="1"/>
    <xf numFmtId="0" fontId="1" fillId="0" borderId="80" xfId="0" applyFont="1" applyBorder="1"/>
    <xf numFmtId="0" fontId="1" fillId="0" borderId="74" xfId="0" applyFont="1" applyBorder="1"/>
    <xf numFmtId="0" fontId="1" fillId="0" borderId="75" xfId="0" applyFont="1" applyBorder="1"/>
    <xf numFmtId="0" fontId="1" fillId="0" borderId="76" xfId="0" applyFont="1" applyBorder="1"/>
    <xf numFmtId="0" fontId="1" fillId="0" borderId="78" xfId="0" applyFont="1" applyBorder="1"/>
    <xf numFmtId="0" fontId="1" fillId="0" borderId="77" xfId="0" applyFont="1" applyBorder="1"/>
    <xf numFmtId="164" fontId="1" fillId="0" borderId="73" xfId="0" applyNumberFormat="1" applyFont="1" applyBorder="1"/>
    <xf numFmtId="164" fontId="1" fillId="0" borderId="76" xfId="0" applyNumberFormat="1" applyFont="1" applyBorder="1"/>
    <xf numFmtId="0" fontId="6" fillId="0" borderId="37" xfId="0" applyFont="1" applyBorder="1"/>
    <xf numFmtId="0" fontId="1" fillId="0" borderId="38" xfId="0" applyFont="1" applyBorder="1"/>
    <xf numFmtId="0" fontId="6" fillId="0" borderId="81" xfId="0" applyFont="1" applyBorder="1"/>
    <xf numFmtId="0" fontId="1" fillId="0" borderId="39" xfId="0" applyFont="1" applyBorder="1"/>
    <xf numFmtId="0" fontId="1" fillId="0" borderId="82" xfId="0" applyFont="1" applyBorder="1"/>
    <xf numFmtId="0" fontId="6" fillId="0" borderId="0" xfId="0" applyFont="1" applyBorder="1"/>
    <xf numFmtId="0" fontId="6" fillId="0" borderId="2" xfId="0" applyFont="1" applyBorder="1"/>
    <xf numFmtId="0" fontId="6" fillId="0" borderId="50" xfId="0" applyFont="1" applyBorder="1"/>
    <xf numFmtId="0" fontId="6" fillId="0" borderId="77" xfId="0" applyFont="1" applyBorder="1"/>
    <xf numFmtId="0" fontId="6" fillId="0" borderId="73" xfId="0" applyFont="1" applyBorder="1"/>
    <xf numFmtId="0" fontId="6" fillId="0" borderId="76" xfId="0" applyFont="1" applyBorder="1"/>
    <xf numFmtId="164" fontId="1" fillId="0" borderId="78" xfId="0" applyNumberFormat="1" applyFont="1" applyBorder="1"/>
    <xf numFmtId="0" fontId="1" fillId="0" borderId="79" xfId="0" applyFont="1" applyBorder="1"/>
    <xf numFmtId="0" fontId="1" fillId="0" borderId="77" xfId="0" applyFont="1" applyBorder="1"/>
    <xf numFmtId="0" fontId="0" fillId="0" borderId="0" xfId="0" applyBorder="1"/>
    <xf numFmtId="0" fontId="1" fillId="0" borderId="66" xfId="0" applyFont="1" applyBorder="1"/>
    <xf numFmtId="0" fontId="1" fillId="0" borderId="67" xfId="0" applyFont="1" applyBorder="1"/>
    <xf numFmtId="0" fontId="1" fillId="0" borderId="110" xfId="0" applyFont="1" applyBorder="1" applyAlignment="1">
      <alignment horizontal="center" vertical="center"/>
    </xf>
    <xf numFmtId="0" fontId="1" fillId="0" borderId="93" xfId="0" applyFont="1" applyBorder="1"/>
    <xf numFmtId="0" fontId="1" fillId="0" borderId="113" xfId="0" applyFont="1" applyBorder="1"/>
    <xf numFmtId="0" fontId="1" fillId="0" borderId="113" xfId="0" applyFont="1" applyBorder="1" applyAlignment="1">
      <alignment wrapText="1"/>
    </xf>
    <xf numFmtId="0" fontId="1" fillId="0" borderId="106" xfId="0" applyFont="1" applyBorder="1"/>
    <xf numFmtId="0" fontId="1" fillId="0" borderId="93" xfId="0" applyFont="1" applyBorder="1"/>
    <xf numFmtId="0" fontId="1" fillId="0" borderId="107" xfId="0" applyFont="1" applyBorder="1"/>
    <xf numFmtId="14" fontId="6" fillId="0" borderId="55" xfId="0" applyNumberFormat="1" applyFont="1" applyBorder="1"/>
    <xf numFmtId="14" fontId="6" fillId="0" borderId="11" xfId="0" applyNumberFormat="1" applyFont="1" applyFill="1" applyBorder="1"/>
  </cellXfs>
  <cellStyles count="2">
    <cellStyle name="Hypertextové prepojenie" xfId="1" builtinId="8"/>
    <cellStyle name="normáln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19"/>
  <sheetViews>
    <sheetView tabSelected="1" workbookViewId="0">
      <selection activeCell="D1" sqref="D1:D1048576"/>
    </sheetView>
  </sheetViews>
  <sheetFormatPr defaultColWidth="0" defaultRowHeight="14.4"/>
  <cols>
    <col min="1" max="1" width="32.77734375" customWidth="1"/>
    <col min="2" max="2" width="10.77734375" customWidth="1"/>
    <col min="3" max="5" width="8.77734375" customWidth="1"/>
    <col min="6" max="6" width="16.77734375" customWidth="1"/>
    <col min="7" max="7" width="10.77734375" customWidth="1"/>
    <col min="8" max="8" width="8.88671875" customWidth="1"/>
    <col min="27" max="16384" width="8.88671875" hidden="1"/>
  </cols>
  <sheetData>
    <row r="1" spans="1:26">
      <c r="A1" s="3"/>
      <c r="B1" s="3"/>
      <c r="C1" s="3"/>
      <c r="D1" s="3"/>
      <c r="E1" s="3"/>
      <c r="F1" s="3"/>
      <c r="G1" s="3"/>
    </row>
    <row r="2" spans="1:26" ht="34.950000000000003" customHeight="1">
      <c r="A2" s="4" t="s">
        <v>0</v>
      </c>
      <c r="B2" s="5"/>
      <c r="C2" s="5"/>
      <c r="D2" s="5"/>
      <c r="E2" s="5"/>
      <c r="F2" s="8" t="s">
        <v>2</v>
      </c>
      <c r="G2" s="8"/>
    </row>
    <row r="3" spans="1:26">
      <c r="A3" s="7" t="s">
        <v>1</v>
      </c>
      <c r="B3" s="7"/>
      <c r="C3" s="7"/>
      <c r="D3" s="7"/>
      <c r="E3" s="7"/>
      <c r="F3" s="9" t="s">
        <v>3</v>
      </c>
      <c r="G3" s="9" t="s">
        <v>4</v>
      </c>
    </row>
    <row r="4" spans="1:26">
      <c r="A4" s="7"/>
      <c r="B4" s="7"/>
      <c r="C4" s="7"/>
      <c r="D4" s="7"/>
      <c r="E4" s="7"/>
      <c r="F4" s="10">
        <v>0.2</v>
      </c>
      <c r="G4" s="10">
        <v>0</v>
      </c>
    </row>
    <row r="5" spans="1:26">
      <c r="A5" s="11"/>
      <c r="B5" s="11"/>
      <c r="C5" s="11"/>
      <c r="D5" s="11"/>
      <c r="E5" s="11"/>
      <c r="F5" s="11"/>
      <c r="G5" s="11"/>
    </row>
    <row r="6" spans="1:26">
      <c r="A6" s="12" t="s">
        <v>5</v>
      </c>
      <c r="B6" s="12" t="s">
        <v>6</v>
      </c>
      <c r="C6" s="12" t="s">
        <v>7</v>
      </c>
      <c r="D6" s="12" t="s">
        <v>8</v>
      </c>
      <c r="E6" s="12" t="s">
        <v>9</v>
      </c>
      <c r="F6" s="12" t="s">
        <v>10</v>
      </c>
      <c r="G6" s="12" t="s">
        <v>11</v>
      </c>
    </row>
    <row r="7" spans="1:26">
      <c r="A7" s="2" t="s">
        <v>12</v>
      </c>
      <c r="B7" s="305">
        <f>'SO 7031'!I424-Rekapitulácia!D7</f>
        <v>0</v>
      </c>
      <c r="C7" s="305">
        <f>'SO 7031'!P25</f>
        <v>0</v>
      </c>
      <c r="D7" s="305">
        <v>0</v>
      </c>
      <c r="E7" s="305">
        <f>'SO 7031'!P16</f>
        <v>0</v>
      </c>
      <c r="F7" s="305">
        <v>0</v>
      </c>
      <c r="G7" s="305">
        <f>B7+C7+D7+E7+F7</f>
        <v>0</v>
      </c>
      <c r="K7">
        <f>'SO 7031'!K424</f>
        <v>0</v>
      </c>
      <c r="Q7">
        <v>30.126000000000001</v>
      </c>
    </row>
    <row r="8" spans="1:26">
      <c r="A8" s="2" t="s">
        <v>13</v>
      </c>
      <c r="B8" s="305">
        <f>'SO 7032'!I169-Rekapitulácia!D8</f>
        <v>0</v>
      </c>
      <c r="C8" s="305">
        <f>'SO 7032'!P25</f>
        <v>0</v>
      </c>
      <c r="D8" s="305">
        <v>0</v>
      </c>
      <c r="E8" s="305">
        <f>'SO 7032'!P16</f>
        <v>0</v>
      </c>
      <c r="F8" s="305">
        <v>0</v>
      </c>
      <c r="G8" s="305">
        <f>B8+C8+D8+E8+F8</f>
        <v>0</v>
      </c>
      <c r="K8">
        <f>'SO 7032'!K169</f>
        <v>0</v>
      </c>
      <c r="Q8">
        <v>30.126000000000001</v>
      </c>
    </row>
    <row r="9" spans="1:26">
      <c r="A9" s="2" t="s">
        <v>14</v>
      </c>
      <c r="B9" s="305">
        <f>'SO 7033'!I80-Rekapitulácia!D9</f>
        <v>0</v>
      </c>
      <c r="C9" s="305">
        <f>'SO 7033'!P25</f>
        <v>0</v>
      </c>
      <c r="D9" s="305">
        <v>0</v>
      </c>
      <c r="E9" s="305">
        <f>'SO 7033'!P16</f>
        <v>0</v>
      </c>
      <c r="F9" s="305">
        <v>0</v>
      </c>
      <c r="G9" s="305">
        <f>B9+C9+D9+E9+F9</f>
        <v>0</v>
      </c>
      <c r="K9">
        <f>'SO 7033'!K80</f>
        <v>0</v>
      </c>
      <c r="Q9">
        <v>30.126000000000001</v>
      </c>
    </row>
    <row r="10" spans="1:26">
      <c r="A10" s="2" t="s">
        <v>15</v>
      </c>
      <c r="B10" s="305">
        <f>'SO 7034'!I80-Rekapitulácia!D10</f>
        <v>0</v>
      </c>
      <c r="C10" s="305">
        <f>'SO 7034'!P25</f>
        <v>0</v>
      </c>
      <c r="D10" s="305">
        <v>0</v>
      </c>
      <c r="E10" s="305">
        <f>'SO 7034'!P16</f>
        <v>0</v>
      </c>
      <c r="F10" s="305">
        <v>0</v>
      </c>
      <c r="G10" s="305">
        <f>B10+C10+D10+E10+F10</f>
        <v>0</v>
      </c>
      <c r="K10">
        <f>'SO 7034'!K80</f>
        <v>0</v>
      </c>
      <c r="Q10">
        <v>30.126000000000001</v>
      </c>
    </row>
    <row r="11" spans="1:26">
      <c r="A11" s="2" t="s">
        <v>16</v>
      </c>
      <c r="B11" s="305">
        <f>'SO 7035'!I80-Rekapitulácia!D11</f>
        <v>0</v>
      </c>
      <c r="C11" s="305">
        <f>'SO 7035'!P25</f>
        <v>0</v>
      </c>
      <c r="D11" s="305">
        <v>0</v>
      </c>
      <c r="E11" s="305">
        <f>'SO 7035'!P16</f>
        <v>0</v>
      </c>
      <c r="F11" s="305">
        <v>0</v>
      </c>
      <c r="G11" s="305">
        <f>B11+C11+D11+E11+F11</f>
        <v>0</v>
      </c>
      <c r="K11">
        <f>'SO 7035'!K80</f>
        <v>0</v>
      </c>
      <c r="Q11">
        <v>30.126000000000001</v>
      </c>
    </row>
    <row r="12" spans="1:26">
      <c r="A12" s="2" t="s">
        <v>17</v>
      </c>
      <c r="B12" s="305">
        <f>'SO 7036'!I80-Rekapitulácia!D12</f>
        <v>0</v>
      </c>
      <c r="C12" s="305">
        <f>'SO 7036'!P25</f>
        <v>0</v>
      </c>
      <c r="D12" s="305">
        <v>0</v>
      </c>
      <c r="E12" s="305">
        <f>'SO 7036'!P16</f>
        <v>0</v>
      </c>
      <c r="F12" s="305">
        <v>0</v>
      </c>
      <c r="G12" s="305">
        <f>B12+C12+D12+E12+F12</f>
        <v>0</v>
      </c>
      <c r="K12">
        <f>'SO 7036'!K80</f>
        <v>0</v>
      </c>
      <c r="Q12">
        <v>30.126000000000001</v>
      </c>
    </row>
    <row r="13" spans="1:26">
      <c r="A13" s="2" t="s">
        <v>18</v>
      </c>
      <c r="B13" s="305">
        <f>'SO 7037'!I80-Rekapitulácia!D13</f>
        <v>0</v>
      </c>
      <c r="C13" s="305">
        <f>'SO 7037'!P25</f>
        <v>0</v>
      </c>
      <c r="D13" s="305">
        <v>0</v>
      </c>
      <c r="E13" s="305">
        <f>'SO 7037'!P16</f>
        <v>0</v>
      </c>
      <c r="F13" s="305">
        <v>0</v>
      </c>
      <c r="G13" s="305">
        <f>B13+C13+D13+E13+F13</f>
        <v>0</v>
      </c>
      <c r="K13">
        <f>'SO 7037'!K80</f>
        <v>0</v>
      </c>
      <c r="Q13">
        <v>30.126000000000001</v>
      </c>
    </row>
    <row r="14" spans="1:26">
      <c r="A14" s="2" t="s">
        <v>19</v>
      </c>
      <c r="B14" s="305">
        <f>'SO 7038'!I168-Rekapitulácia!D14</f>
        <v>0</v>
      </c>
      <c r="C14" s="305">
        <f>'SO 7038'!P25</f>
        <v>0</v>
      </c>
      <c r="D14" s="305">
        <v>0</v>
      </c>
      <c r="E14" s="305">
        <f>'SO 7038'!P16</f>
        <v>0</v>
      </c>
      <c r="F14" s="305">
        <v>0</v>
      </c>
      <c r="G14" s="305">
        <f>B14+C14+D14+E14+F14</f>
        <v>0</v>
      </c>
      <c r="K14">
        <f>'SO 7038'!K168</f>
        <v>0</v>
      </c>
      <c r="Q14">
        <v>30.126000000000001</v>
      </c>
    </row>
    <row r="15" spans="1:26">
      <c r="A15" s="2" t="s">
        <v>20</v>
      </c>
      <c r="B15" s="307">
        <f>'SO 7039'!I154-Rekapitulácia!D15</f>
        <v>0</v>
      </c>
      <c r="C15" s="307">
        <f>'SO 7039'!P25</f>
        <v>0</v>
      </c>
      <c r="D15" s="307">
        <v>0</v>
      </c>
      <c r="E15" s="307">
        <f>'SO 7039'!P16</f>
        <v>0</v>
      </c>
      <c r="F15" s="307">
        <v>0</v>
      </c>
      <c r="G15" s="307">
        <f>B15+C15+D15+E15+F15</f>
        <v>0</v>
      </c>
      <c r="K15">
        <f>'SO 7039'!K154</f>
        <v>0</v>
      </c>
      <c r="Q15">
        <v>30.126000000000001</v>
      </c>
    </row>
    <row r="16" spans="1:26">
      <c r="A16" s="310" t="s">
        <v>933</v>
      </c>
      <c r="B16" s="311">
        <f>SUM(B7:B15)</f>
        <v>0</v>
      </c>
      <c r="C16" s="311">
        <f>SUM(C7:C15)</f>
        <v>0</v>
      </c>
      <c r="D16" s="311">
        <f>SUM(D7:D15)</f>
        <v>0</v>
      </c>
      <c r="E16" s="311">
        <f>SUM(E7:E15)</f>
        <v>0</v>
      </c>
      <c r="F16" s="311">
        <f>SUM(F7:F15)</f>
        <v>0</v>
      </c>
      <c r="G16" s="311">
        <f>SUM(G7:G15)-SUM(Z7:Z15)</f>
        <v>0</v>
      </c>
      <c r="H16" s="197"/>
      <c r="I16" s="197"/>
      <c r="J16" s="197"/>
      <c r="K16" s="197"/>
      <c r="L16" s="197"/>
      <c r="M16" s="197"/>
      <c r="N16" s="197"/>
      <c r="O16" s="197"/>
      <c r="P16" s="197"/>
      <c r="Q16" s="197"/>
      <c r="R16" s="197"/>
      <c r="S16" s="197"/>
      <c r="T16" s="197"/>
      <c r="U16" s="197"/>
      <c r="V16" s="197"/>
      <c r="W16" s="197"/>
      <c r="X16" s="197"/>
      <c r="Y16" s="197"/>
      <c r="Z16" s="197"/>
    </row>
    <row r="17" spans="1:26">
      <c r="A17" s="308" t="s">
        <v>934</v>
      </c>
      <c r="B17" s="309">
        <f>G16-SUM(Rekapitulácia!K7:'Rekapitulácia'!K15)*1</f>
        <v>0</v>
      </c>
      <c r="C17" s="309"/>
      <c r="D17" s="309"/>
      <c r="E17" s="309"/>
      <c r="F17" s="309"/>
      <c r="G17" s="309">
        <f>ROUND(((ROUND(B17,2)*20)/100),2)*1</f>
        <v>0</v>
      </c>
      <c r="H17" s="197"/>
      <c r="I17" s="197"/>
      <c r="J17" s="197"/>
      <c r="K17" s="197"/>
      <c r="L17" s="197"/>
      <c r="M17" s="197"/>
      <c r="N17" s="197"/>
      <c r="O17" s="197"/>
      <c r="P17" s="197"/>
      <c r="Q17" s="197"/>
      <c r="R17" s="197"/>
      <c r="S17" s="197"/>
      <c r="T17" s="197"/>
      <c r="U17" s="197"/>
      <c r="V17" s="197"/>
      <c r="W17" s="197"/>
      <c r="X17" s="197"/>
      <c r="Y17" s="197"/>
      <c r="Z17" s="197"/>
    </row>
    <row r="18" spans="1:26">
      <c r="A18" s="6" t="s">
        <v>935</v>
      </c>
      <c r="B18" s="306">
        <f>(G16-B17)</f>
        <v>0</v>
      </c>
      <c r="C18" s="306"/>
      <c r="D18" s="306"/>
      <c r="E18" s="306"/>
      <c r="F18" s="306"/>
      <c r="G18" s="306">
        <f>ROUND(((ROUND(B18,2)*0)/100),2)</f>
        <v>0</v>
      </c>
      <c r="H18" s="197"/>
      <c r="I18" s="197"/>
      <c r="J18" s="197"/>
      <c r="K18" s="197"/>
      <c r="L18" s="197"/>
      <c r="M18" s="197"/>
      <c r="N18" s="197"/>
      <c r="O18" s="197"/>
      <c r="P18" s="197"/>
      <c r="Q18" s="197"/>
      <c r="R18" s="197"/>
      <c r="S18" s="197"/>
      <c r="T18" s="197"/>
      <c r="U18" s="197"/>
      <c r="V18" s="197"/>
      <c r="W18" s="197"/>
      <c r="X18" s="197"/>
      <c r="Y18" s="197"/>
      <c r="Z18" s="197"/>
    </row>
    <row r="19" spans="1:26">
      <c r="A19" s="312" t="s">
        <v>936</v>
      </c>
      <c r="B19" s="313"/>
      <c r="C19" s="313"/>
      <c r="D19" s="313"/>
      <c r="E19" s="313"/>
      <c r="F19" s="313"/>
      <c r="G19" s="313">
        <f>SUM(G16:G18)</f>
        <v>0</v>
      </c>
      <c r="H19" s="197"/>
      <c r="I19" s="197"/>
      <c r="J19" s="197"/>
      <c r="K19" s="197"/>
      <c r="L19" s="197"/>
      <c r="M19" s="197"/>
      <c r="N19" s="197"/>
      <c r="O19" s="197"/>
      <c r="P19" s="197"/>
      <c r="Q19" s="197"/>
      <c r="R19" s="197"/>
      <c r="S19" s="197"/>
      <c r="T19" s="197"/>
      <c r="U19" s="197"/>
      <c r="V19" s="197"/>
      <c r="W19" s="197"/>
      <c r="X19" s="197"/>
      <c r="Y19" s="197"/>
      <c r="Z19" s="197"/>
    </row>
  </sheetData>
  <mergeCells count="2">
    <mergeCell ref="A2:E2"/>
    <mergeCell ref="A3:E4"/>
  </mergeCells>
  <pageMargins left="0.7" right="0.7" top="0.75" bottom="0.75" header="0.3" footer="0.3"/>
  <pageSetup paperSize="9" scale="95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AA168"/>
  <sheetViews>
    <sheetView workbookViewId="0">
      <pane ySplit="1" topLeftCell="A161" activePane="bottomLeft" state="frozen"/>
      <selection pane="bottomLeft" activeCell="H84" sqref="H84"/>
    </sheetView>
  </sheetViews>
  <sheetFormatPr defaultColWidth="0" defaultRowHeight="14.4"/>
  <cols>
    <col min="1" max="1" width="1.77734375" customWidth="1"/>
    <col min="2" max="2" width="4.77734375" customWidth="1"/>
    <col min="3" max="3" width="12.77734375" customWidth="1"/>
    <col min="4" max="5" width="22.77734375" customWidth="1"/>
    <col min="6" max="7" width="9.77734375" customWidth="1"/>
    <col min="8" max="9" width="12.77734375" customWidth="1"/>
    <col min="10" max="10" width="10.77734375" hidden="1" customWidth="1"/>
    <col min="11" max="15" width="0" hidden="1" customWidth="1"/>
    <col min="16" max="16" width="9.77734375" customWidth="1"/>
    <col min="17" max="18" width="0" hidden="1" customWidth="1"/>
    <col min="19" max="19" width="7.77734375" customWidth="1"/>
    <col min="20" max="21" width="0" hidden="1" customWidth="1"/>
    <col min="22" max="22" width="7.77734375" customWidth="1"/>
    <col min="23" max="23" width="2.77734375" customWidth="1"/>
    <col min="24" max="26" width="0" hidden="1" customWidth="1"/>
    <col min="27" max="27" width="8.88671875" hidden="1" customWidth="1"/>
  </cols>
  <sheetData>
    <row r="1" spans="1:23" ht="34.950000000000003" customHeight="1">
      <c r="A1" s="15"/>
      <c r="B1" s="45" t="s">
        <v>21</v>
      </c>
      <c r="C1" s="18"/>
      <c r="D1" s="15"/>
      <c r="E1" s="19" t="s">
        <v>0</v>
      </c>
      <c r="F1" s="20"/>
      <c r="G1" s="16"/>
      <c r="H1" s="17" t="s">
        <v>89</v>
      </c>
      <c r="I1" s="18"/>
      <c r="J1" s="225"/>
      <c r="K1" s="226"/>
      <c r="L1" s="226"/>
      <c r="M1" s="226"/>
      <c r="N1" s="226"/>
      <c r="O1" s="226"/>
      <c r="P1" s="227"/>
      <c r="Q1" s="161"/>
      <c r="R1" s="161"/>
      <c r="S1" s="161"/>
      <c r="T1" s="161"/>
      <c r="U1" s="161"/>
      <c r="V1" s="161"/>
      <c r="W1" s="78">
        <v>30.126000000000001</v>
      </c>
    </row>
    <row r="2" spans="1:23" ht="34.950000000000003" customHeight="1">
      <c r="A2" s="22"/>
      <c r="B2" s="54" t="s">
        <v>21</v>
      </c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  <c r="Q2" s="52"/>
      <c r="R2" s="52"/>
      <c r="S2" s="52"/>
      <c r="T2" s="52"/>
      <c r="U2" s="52"/>
      <c r="V2" s="162"/>
      <c r="W2" s="78"/>
    </row>
    <row r="3" spans="1:23" ht="18" customHeight="1">
      <c r="A3" s="22"/>
      <c r="B3" s="57" t="s">
        <v>1</v>
      </c>
      <c r="C3" s="58"/>
      <c r="D3" s="58"/>
      <c r="E3" s="58"/>
      <c r="F3" s="58"/>
      <c r="G3" s="55"/>
      <c r="H3" s="55"/>
      <c r="I3" s="55"/>
      <c r="J3" s="55"/>
      <c r="K3" s="55"/>
      <c r="L3" s="55"/>
      <c r="M3" s="55"/>
      <c r="N3" s="55"/>
      <c r="O3" s="55"/>
      <c r="P3" s="55"/>
      <c r="Q3" s="55"/>
      <c r="R3" s="55"/>
      <c r="S3" s="55"/>
      <c r="T3" s="55"/>
      <c r="U3" s="55"/>
      <c r="V3" s="163"/>
      <c r="W3" s="78"/>
    </row>
    <row r="4" spans="1:23" ht="18" customHeight="1">
      <c r="A4" s="22"/>
      <c r="B4" s="59" t="s">
        <v>762</v>
      </c>
      <c r="C4" s="39"/>
      <c r="D4" s="32"/>
      <c r="E4" s="32"/>
      <c r="F4" s="60" t="s">
        <v>23</v>
      </c>
      <c r="G4" s="32"/>
      <c r="H4" s="32"/>
      <c r="I4" s="32"/>
      <c r="J4" s="32"/>
      <c r="K4" s="33"/>
      <c r="L4" s="33"/>
      <c r="M4" s="33"/>
      <c r="N4" s="33"/>
      <c r="O4" s="33"/>
      <c r="P4" s="33"/>
      <c r="Q4" s="33"/>
      <c r="R4" s="33"/>
      <c r="S4" s="33"/>
      <c r="T4" s="33"/>
      <c r="U4" s="33"/>
      <c r="V4" s="164"/>
      <c r="W4" s="78"/>
    </row>
    <row r="5" spans="1:23" ht="18" customHeight="1">
      <c r="A5" s="22"/>
      <c r="B5" s="48"/>
      <c r="C5" s="39"/>
      <c r="D5" s="32"/>
      <c r="E5" s="32"/>
      <c r="F5" s="60" t="s">
        <v>24</v>
      </c>
      <c r="G5" s="32"/>
      <c r="H5" s="32"/>
      <c r="I5" s="32"/>
      <c r="J5" s="32"/>
      <c r="K5" s="33"/>
      <c r="L5" s="33"/>
      <c r="M5" s="33"/>
      <c r="N5" s="33"/>
      <c r="O5" s="33"/>
      <c r="P5" s="33"/>
      <c r="Q5" s="33"/>
      <c r="R5" s="33"/>
      <c r="S5" s="33"/>
      <c r="T5" s="33"/>
      <c r="U5" s="33"/>
      <c r="V5" s="164"/>
      <c r="W5" s="78"/>
    </row>
    <row r="6" spans="1:23" ht="18" customHeight="1">
      <c r="A6" s="22"/>
      <c r="B6" s="61" t="s">
        <v>25</v>
      </c>
      <c r="C6" s="39"/>
      <c r="D6" s="60" t="s">
        <v>26</v>
      </c>
      <c r="E6" s="32"/>
      <c r="F6" s="60" t="s">
        <v>27</v>
      </c>
      <c r="G6" s="393">
        <v>44480</v>
      </c>
      <c r="H6" s="32"/>
      <c r="I6" s="32"/>
      <c r="J6" s="32"/>
      <c r="K6" s="33"/>
      <c r="L6" s="33"/>
      <c r="M6" s="33"/>
      <c r="N6" s="33"/>
      <c r="O6" s="33"/>
      <c r="P6" s="33"/>
      <c r="Q6" s="33"/>
      <c r="R6" s="33"/>
      <c r="S6" s="33"/>
      <c r="T6" s="33"/>
      <c r="U6" s="33"/>
      <c r="V6" s="164"/>
      <c r="W6" s="78"/>
    </row>
    <row r="7" spans="1:23" ht="19.95" customHeight="1">
      <c r="A7" s="22"/>
      <c r="B7" s="69" t="s">
        <v>28</v>
      </c>
      <c r="C7" s="65"/>
      <c r="D7" s="65"/>
      <c r="E7" s="65"/>
      <c r="F7" s="65"/>
      <c r="G7" s="65"/>
      <c r="H7" s="66"/>
      <c r="I7" s="63"/>
      <c r="J7" s="64"/>
      <c r="K7" s="33"/>
      <c r="L7" s="33"/>
      <c r="M7" s="33"/>
      <c r="N7" s="33"/>
      <c r="O7" s="33"/>
      <c r="P7" s="33"/>
      <c r="Q7" s="33"/>
      <c r="R7" s="33"/>
      <c r="S7" s="33"/>
      <c r="T7" s="33"/>
      <c r="U7" s="33"/>
      <c r="V7" s="164"/>
      <c r="W7" s="78"/>
    </row>
    <row r="8" spans="1:23" ht="18" customHeight="1">
      <c r="A8" s="22"/>
      <c r="B8" s="71" t="s">
        <v>31</v>
      </c>
      <c r="C8" s="62"/>
      <c r="D8" s="35"/>
      <c r="E8" s="35"/>
      <c r="F8" s="72" t="s">
        <v>32</v>
      </c>
      <c r="G8" s="35"/>
      <c r="H8" s="35"/>
      <c r="I8" s="32"/>
      <c r="J8" s="32"/>
      <c r="K8" s="33"/>
      <c r="L8" s="33"/>
      <c r="M8" s="33"/>
      <c r="N8" s="33"/>
      <c r="O8" s="33"/>
      <c r="P8" s="33"/>
      <c r="Q8" s="33"/>
      <c r="R8" s="33"/>
      <c r="S8" s="33"/>
      <c r="T8" s="33"/>
      <c r="U8" s="33"/>
      <c r="V8" s="164"/>
      <c r="W8" s="78"/>
    </row>
    <row r="9" spans="1:23" ht="19.95" customHeight="1">
      <c r="A9" s="22"/>
      <c r="B9" s="70" t="s">
        <v>29</v>
      </c>
      <c r="C9" s="67"/>
      <c r="D9" s="67"/>
      <c r="E9" s="67"/>
      <c r="F9" s="67"/>
      <c r="G9" s="67"/>
      <c r="H9" s="68"/>
      <c r="I9" s="64"/>
      <c r="J9" s="64"/>
      <c r="K9" s="33"/>
      <c r="L9" s="33"/>
      <c r="M9" s="33"/>
      <c r="N9" s="33"/>
      <c r="O9" s="33"/>
      <c r="P9" s="33"/>
      <c r="Q9" s="33"/>
      <c r="R9" s="33"/>
      <c r="S9" s="33"/>
      <c r="T9" s="33"/>
      <c r="U9" s="33"/>
      <c r="V9" s="164"/>
      <c r="W9" s="78"/>
    </row>
    <row r="10" spans="1:23" ht="18" customHeight="1">
      <c r="A10" s="22"/>
      <c r="B10" s="61" t="s">
        <v>31</v>
      </c>
      <c r="C10" s="39"/>
      <c r="D10" s="32"/>
      <c r="E10" s="32"/>
      <c r="F10" s="60" t="s">
        <v>32</v>
      </c>
      <c r="G10" s="32"/>
      <c r="H10" s="32"/>
      <c r="I10" s="32"/>
      <c r="J10" s="32"/>
      <c r="K10" s="33"/>
      <c r="L10" s="33"/>
      <c r="M10" s="33"/>
      <c r="N10" s="33"/>
      <c r="O10" s="33"/>
      <c r="P10" s="33"/>
      <c r="Q10" s="33"/>
      <c r="R10" s="33"/>
      <c r="S10" s="33"/>
      <c r="T10" s="33"/>
      <c r="U10" s="33"/>
      <c r="V10" s="164"/>
      <c r="W10" s="78"/>
    </row>
    <row r="11" spans="1:23" ht="19.95" customHeight="1">
      <c r="A11" s="22"/>
      <c r="B11" s="70" t="s">
        <v>30</v>
      </c>
      <c r="C11" s="67"/>
      <c r="D11" s="67"/>
      <c r="E11" s="67"/>
      <c r="F11" s="67"/>
      <c r="G11" s="67"/>
      <c r="H11" s="68"/>
      <c r="I11" s="64"/>
      <c r="J11" s="64"/>
      <c r="K11" s="33"/>
      <c r="L11" s="33"/>
      <c r="M11" s="33"/>
      <c r="N11" s="33"/>
      <c r="O11" s="33"/>
      <c r="P11" s="33"/>
      <c r="Q11" s="33"/>
      <c r="R11" s="33"/>
      <c r="S11" s="33"/>
      <c r="T11" s="33"/>
      <c r="U11" s="33"/>
      <c r="V11" s="164"/>
      <c r="W11" s="78"/>
    </row>
    <row r="12" spans="1:23" ht="18" customHeight="1">
      <c r="A12" s="22"/>
      <c r="B12" s="61" t="s">
        <v>31</v>
      </c>
      <c r="C12" s="39"/>
      <c r="D12" s="32"/>
      <c r="E12" s="32"/>
      <c r="F12" s="60" t="s">
        <v>32</v>
      </c>
      <c r="G12" s="32"/>
      <c r="H12" s="32"/>
      <c r="I12" s="32"/>
      <c r="J12" s="32"/>
      <c r="K12" s="33"/>
      <c r="L12" s="33"/>
      <c r="M12" s="33"/>
      <c r="N12" s="33"/>
      <c r="O12" s="33"/>
      <c r="P12" s="33"/>
      <c r="Q12" s="33"/>
      <c r="R12" s="33"/>
      <c r="S12" s="33"/>
      <c r="T12" s="33"/>
      <c r="U12" s="33"/>
      <c r="V12" s="164"/>
      <c r="W12" s="78"/>
    </row>
    <row r="13" spans="1:23" ht="18" customHeight="1">
      <c r="A13" s="22"/>
      <c r="B13" s="47"/>
      <c r="C13" s="38"/>
      <c r="D13" s="28"/>
      <c r="E13" s="28"/>
      <c r="F13" s="28"/>
      <c r="G13" s="28"/>
      <c r="H13" s="28"/>
      <c r="I13" s="39"/>
      <c r="J13" s="32"/>
      <c r="K13" s="33"/>
      <c r="L13" s="33"/>
      <c r="M13" s="33"/>
      <c r="N13" s="33"/>
      <c r="O13" s="33"/>
      <c r="P13" s="33"/>
      <c r="Q13" s="33"/>
      <c r="R13" s="33"/>
      <c r="S13" s="33"/>
      <c r="T13" s="33"/>
      <c r="U13" s="33"/>
      <c r="V13" s="164"/>
      <c r="W13" s="78"/>
    </row>
    <row r="14" spans="1:23" ht="18" customHeight="1">
      <c r="A14" s="22"/>
      <c r="B14" s="79" t="s">
        <v>6</v>
      </c>
      <c r="C14" s="87" t="s">
        <v>53</v>
      </c>
      <c r="D14" s="86" t="s">
        <v>54</v>
      </c>
      <c r="E14" s="91" t="s">
        <v>55</v>
      </c>
      <c r="F14" s="99" t="s">
        <v>39</v>
      </c>
      <c r="G14" s="128"/>
      <c r="H14" s="56"/>
      <c r="I14" s="39"/>
      <c r="J14" s="32"/>
      <c r="K14" s="33"/>
      <c r="L14" s="33"/>
      <c r="M14" s="33"/>
      <c r="N14" s="33"/>
      <c r="O14" s="100"/>
      <c r="P14" s="108">
        <v>0</v>
      </c>
      <c r="Q14" s="104"/>
      <c r="R14" s="33"/>
      <c r="S14" s="33"/>
      <c r="T14" s="33"/>
      <c r="U14" s="33"/>
      <c r="V14" s="164"/>
      <c r="W14" s="78"/>
    </row>
    <row r="15" spans="1:23" ht="18" customHeight="1">
      <c r="A15" s="22"/>
      <c r="B15" s="80" t="s">
        <v>33</v>
      </c>
      <c r="C15" s="88">
        <f>'SO 7038'!E60</f>
        <v>0</v>
      </c>
      <c r="D15" s="83">
        <f>'SO 7038'!F60</f>
        <v>0</v>
      </c>
      <c r="E15" s="92">
        <f>'SO 7038'!G60</f>
        <v>0</v>
      </c>
      <c r="F15" s="141"/>
      <c r="G15" s="129"/>
      <c r="H15" s="75"/>
      <c r="I15" s="32"/>
      <c r="J15" s="32"/>
      <c r="K15" s="33"/>
      <c r="L15" s="33"/>
      <c r="M15" s="33"/>
      <c r="N15" s="33"/>
      <c r="O15" s="100"/>
      <c r="P15" s="109"/>
      <c r="Q15" s="104"/>
      <c r="R15" s="33"/>
      <c r="S15" s="33"/>
      <c r="T15" s="33"/>
      <c r="U15" s="33"/>
      <c r="V15" s="164"/>
      <c r="W15" s="78"/>
    </row>
    <row r="16" spans="1:23" ht="18" customHeight="1">
      <c r="A16" s="22"/>
      <c r="B16" s="79" t="s">
        <v>34</v>
      </c>
      <c r="C16" s="118">
        <f>'SO 7038'!E64</f>
        <v>0</v>
      </c>
      <c r="D16" s="119">
        <f>'SO 7038'!F64</f>
        <v>0</v>
      </c>
      <c r="E16" s="120">
        <f>'SO 7038'!G64</f>
        <v>0</v>
      </c>
      <c r="F16" s="142" t="s">
        <v>40</v>
      </c>
      <c r="G16" s="129"/>
      <c r="H16" s="75"/>
      <c r="I16" s="32"/>
      <c r="J16" s="32"/>
      <c r="K16" s="33"/>
      <c r="L16" s="33"/>
      <c r="M16" s="33"/>
      <c r="N16" s="33"/>
      <c r="O16" s="100"/>
      <c r="P16" s="110">
        <f>(SUM(Z90:Z167))</f>
        <v>0</v>
      </c>
      <c r="Q16" s="104"/>
      <c r="R16" s="33"/>
      <c r="S16" s="33"/>
      <c r="T16" s="33"/>
      <c r="U16" s="33"/>
      <c r="V16" s="164"/>
      <c r="W16" s="78"/>
    </row>
    <row r="17" spans="1:26" ht="18" customHeight="1">
      <c r="A17" s="22"/>
      <c r="B17" s="80" t="s">
        <v>35</v>
      </c>
      <c r="C17" s="88">
        <f>'SO 7038'!E69</f>
        <v>0</v>
      </c>
      <c r="D17" s="83">
        <f>'SO 7038'!F69</f>
        <v>0</v>
      </c>
      <c r="E17" s="92">
        <f>'SO 7038'!G69</f>
        <v>0</v>
      </c>
      <c r="F17" s="143" t="s">
        <v>41</v>
      </c>
      <c r="G17" s="129"/>
      <c r="H17" s="75"/>
      <c r="I17" s="32"/>
      <c r="J17" s="32"/>
      <c r="K17" s="33"/>
      <c r="L17" s="33"/>
      <c r="M17" s="33"/>
      <c r="N17" s="33"/>
      <c r="O17" s="100"/>
      <c r="P17" s="110">
        <v>0</v>
      </c>
      <c r="Q17" s="104"/>
      <c r="R17" s="33"/>
      <c r="S17" s="33"/>
      <c r="T17" s="33"/>
      <c r="U17" s="33"/>
      <c r="V17" s="164"/>
      <c r="W17" s="78"/>
    </row>
    <row r="18" spans="1:26" ht="18" customHeight="1">
      <c r="A18" s="22"/>
      <c r="B18" s="81" t="s">
        <v>36</v>
      </c>
      <c r="C18" s="89"/>
      <c r="D18" s="84"/>
      <c r="E18" s="93"/>
      <c r="F18" s="144"/>
      <c r="G18" s="130"/>
      <c r="H18" s="75"/>
      <c r="I18" s="32"/>
      <c r="J18" s="32"/>
      <c r="K18" s="33"/>
      <c r="L18" s="33"/>
      <c r="M18" s="33"/>
      <c r="N18" s="33"/>
      <c r="O18" s="100"/>
      <c r="P18" s="109"/>
      <c r="Q18" s="104"/>
      <c r="R18" s="33"/>
      <c r="S18" s="33"/>
      <c r="T18" s="33"/>
      <c r="U18" s="33"/>
      <c r="V18" s="164"/>
      <c r="W18" s="78"/>
    </row>
    <row r="19" spans="1:26" ht="18" customHeight="1">
      <c r="A19" s="22"/>
      <c r="B19" s="81" t="s">
        <v>37</v>
      </c>
      <c r="C19" s="90">
        <f>'SO 7038'!E73</f>
        <v>0</v>
      </c>
      <c r="D19" s="85">
        <f>'SO 7038'!F73</f>
        <v>0</v>
      </c>
      <c r="E19" s="93">
        <f>'SO 7038'!G73</f>
        <v>0</v>
      </c>
      <c r="F19" s="98"/>
      <c r="G19" s="148"/>
      <c r="H19" s="76"/>
      <c r="I19" s="32"/>
      <c r="J19" s="32"/>
      <c r="K19" s="33"/>
      <c r="L19" s="33"/>
      <c r="M19" s="33"/>
      <c r="N19" s="33"/>
      <c r="O19" s="100"/>
      <c r="P19" s="109"/>
      <c r="Q19" s="104"/>
      <c r="R19" s="33"/>
      <c r="S19" s="33"/>
      <c r="T19" s="33"/>
      <c r="U19" s="33"/>
      <c r="V19" s="164"/>
      <c r="W19" s="78"/>
    </row>
    <row r="20" spans="1:26" ht="18" customHeight="1">
      <c r="A20" s="22"/>
      <c r="B20" s="74" t="s">
        <v>38</v>
      </c>
      <c r="C20" s="82"/>
      <c r="D20" s="121"/>
      <c r="E20" s="122">
        <f>SUM(E15:E19)</f>
        <v>0</v>
      </c>
      <c r="F20" s="145" t="s">
        <v>38</v>
      </c>
      <c r="G20" s="134"/>
      <c r="H20" s="56"/>
      <c r="I20" s="39"/>
      <c r="J20" s="32"/>
      <c r="K20" s="33"/>
      <c r="L20" s="33"/>
      <c r="M20" s="33"/>
      <c r="N20" s="33"/>
      <c r="O20" s="100"/>
      <c r="P20" s="111">
        <f>SUM(P14:P19)</f>
        <v>0</v>
      </c>
      <c r="Q20" s="104"/>
      <c r="R20" s="33"/>
      <c r="S20" s="33"/>
      <c r="T20" s="33"/>
      <c r="U20" s="33"/>
      <c r="V20" s="164"/>
      <c r="W20" s="78"/>
    </row>
    <row r="21" spans="1:26" ht="18" customHeight="1">
      <c r="A21" s="22"/>
      <c r="B21" s="71" t="s">
        <v>47</v>
      </c>
      <c r="C21" s="73"/>
      <c r="D21" s="117"/>
      <c r="E21" s="94">
        <f>((E15*U22*0)+(E16*V22*0)+(E17*W22*0))/100</f>
        <v>0</v>
      </c>
      <c r="F21" s="146" t="s">
        <v>50</v>
      </c>
      <c r="G21" s="129"/>
      <c r="H21" s="75"/>
      <c r="I21" s="32"/>
      <c r="J21" s="32"/>
      <c r="K21" s="33"/>
      <c r="L21" s="33"/>
      <c r="M21" s="33"/>
      <c r="N21" s="33"/>
      <c r="O21" s="100"/>
      <c r="P21" s="110">
        <f>((E15*X22*0)+(E16*Y22*0)+(E17*Z22*0))/100</f>
        <v>0</v>
      </c>
      <c r="Q21" s="104"/>
      <c r="R21" s="33"/>
      <c r="S21" s="33"/>
      <c r="T21" s="33"/>
      <c r="U21" s="33"/>
      <c r="V21" s="164"/>
      <c r="W21" s="78"/>
    </row>
    <row r="22" spans="1:26" ht="18" customHeight="1">
      <c r="A22" s="22"/>
      <c r="B22" s="61" t="s">
        <v>48</v>
      </c>
      <c r="C22" s="41"/>
      <c r="D22" s="96"/>
      <c r="E22" s="95">
        <f>((E15*U23*0)+(E16*V23*0)+(E17*W23*0))/100</f>
        <v>0</v>
      </c>
      <c r="F22" s="146" t="s">
        <v>51</v>
      </c>
      <c r="G22" s="129"/>
      <c r="H22" s="75"/>
      <c r="I22" s="32"/>
      <c r="J22" s="32"/>
      <c r="K22" s="33"/>
      <c r="L22" s="33"/>
      <c r="M22" s="33"/>
      <c r="N22" s="33"/>
      <c r="O22" s="100"/>
      <c r="P22" s="110">
        <f>((E15*X23*0)+(E16*Y23*0)+(E17*Z23*0))/100</f>
        <v>0</v>
      </c>
      <c r="Q22" s="104"/>
      <c r="R22" s="33"/>
      <c r="S22" s="33"/>
      <c r="T22" s="33"/>
      <c r="U22" s="33">
        <v>1</v>
      </c>
      <c r="V22" s="165">
        <v>1</v>
      </c>
      <c r="W22" s="78">
        <v>1</v>
      </c>
      <c r="X22">
        <v>1</v>
      </c>
      <c r="Y22">
        <v>1</v>
      </c>
      <c r="Z22">
        <v>1</v>
      </c>
    </row>
    <row r="23" spans="1:26" ht="18" customHeight="1">
      <c r="A23" s="22"/>
      <c r="B23" s="61" t="s">
        <v>49</v>
      </c>
      <c r="C23" s="41"/>
      <c r="D23" s="96"/>
      <c r="E23" s="95">
        <f>((E15*U24*0)+(E16*V24*0)+(E17*W24*0))/100</f>
        <v>0</v>
      </c>
      <c r="F23" s="146" t="s">
        <v>52</v>
      </c>
      <c r="G23" s="129"/>
      <c r="H23" s="75"/>
      <c r="I23" s="32"/>
      <c r="J23" s="32"/>
      <c r="K23" s="33"/>
      <c r="L23" s="33"/>
      <c r="M23" s="33"/>
      <c r="N23" s="33"/>
      <c r="O23" s="100"/>
      <c r="P23" s="110">
        <f>((E15*X24*0)+(E16*Y24*0)+(E17*Z24*0))/100</f>
        <v>0</v>
      </c>
      <c r="Q23" s="104"/>
      <c r="R23" s="33"/>
      <c r="S23" s="33"/>
      <c r="T23" s="33"/>
      <c r="U23" s="33">
        <v>1</v>
      </c>
      <c r="V23" s="165">
        <v>1</v>
      </c>
      <c r="W23" s="78">
        <v>0</v>
      </c>
      <c r="X23">
        <v>1</v>
      </c>
      <c r="Y23">
        <v>1</v>
      </c>
      <c r="Z23">
        <v>1</v>
      </c>
    </row>
    <row r="24" spans="1:26" ht="18" customHeight="1">
      <c r="A24" s="22"/>
      <c r="B24" s="48"/>
      <c r="C24" s="41"/>
      <c r="D24" s="96"/>
      <c r="E24" s="96"/>
      <c r="F24" s="147"/>
      <c r="G24" s="130"/>
      <c r="H24" s="75"/>
      <c r="I24" s="32"/>
      <c r="J24" s="32"/>
      <c r="K24" s="33"/>
      <c r="L24" s="33"/>
      <c r="M24" s="33"/>
      <c r="N24" s="33"/>
      <c r="O24" s="100"/>
      <c r="P24" s="112"/>
      <c r="Q24" s="104"/>
      <c r="R24" s="33"/>
      <c r="S24" s="33"/>
      <c r="T24" s="33"/>
      <c r="U24" s="33">
        <v>1</v>
      </c>
      <c r="V24" s="165">
        <v>1</v>
      </c>
      <c r="W24" s="78">
        <v>1</v>
      </c>
      <c r="X24">
        <v>1</v>
      </c>
      <c r="Y24">
        <v>1</v>
      </c>
      <c r="Z24">
        <v>0</v>
      </c>
    </row>
    <row r="25" spans="1:26" ht="18" customHeight="1">
      <c r="A25" s="22"/>
      <c r="B25" s="61"/>
      <c r="C25" s="41"/>
      <c r="D25" s="96"/>
      <c r="E25" s="96"/>
      <c r="F25" s="127" t="s">
        <v>38</v>
      </c>
      <c r="G25" s="148"/>
      <c r="H25" s="75"/>
      <c r="I25" s="32"/>
      <c r="J25" s="32"/>
      <c r="K25" s="33"/>
      <c r="L25" s="33"/>
      <c r="M25" s="33"/>
      <c r="N25" s="33"/>
      <c r="O25" s="100"/>
      <c r="P25" s="111">
        <f>SUM(E21:E24)+SUM(P21:P24)</f>
        <v>0</v>
      </c>
      <c r="Q25" s="104"/>
      <c r="R25" s="33"/>
      <c r="S25" s="33"/>
      <c r="T25" s="33"/>
      <c r="U25" s="33"/>
      <c r="V25" s="164"/>
      <c r="W25" s="78"/>
    </row>
    <row r="26" spans="1:26" ht="18" customHeight="1">
      <c r="A26" s="22"/>
      <c r="B26" s="159" t="s">
        <v>58</v>
      </c>
      <c r="C26" s="124"/>
      <c r="D26" s="126"/>
      <c r="E26" s="155"/>
      <c r="F26" s="145" t="s">
        <v>42</v>
      </c>
      <c r="G26" s="149"/>
      <c r="H26" s="77"/>
      <c r="I26" s="30"/>
      <c r="J26" s="30"/>
      <c r="K26" s="31"/>
      <c r="L26" s="31"/>
      <c r="M26" s="31"/>
      <c r="N26" s="31"/>
      <c r="O26" s="101"/>
      <c r="P26" s="113"/>
      <c r="Q26" s="105"/>
      <c r="R26" s="31"/>
      <c r="S26" s="31"/>
      <c r="T26" s="31"/>
      <c r="U26" s="31"/>
      <c r="V26" s="166"/>
      <c r="W26" s="78"/>
    </row>
    <row r="27" spans="1:26" ht="18" customHeight="1">
      <c r="A27" s="22"/>
      <c r="B27" s="49"/>
      <c r="C27" s="43"/>
      <c r="D27" s="97"/>
      <c r="E27" s="156"/>
      <c r="F27" s="151" t="s">
        <v>43</v>
      </c>
      <c r="G27" s="131"/>
      <c r="H27" s="51"/>
      <c r="I27" s="35"/>
      <c r="J27" s="35"/>
      <c r="K27" s="36"/>
      <c r="L27" s="36"/>
      <c r="M27" s="36"/>
      <c r="N27" s="36"/>
      <c r="O27" s="102"/>
      <c r="P27" s="114">
        <f>E20+P20+E25+P25</f>
        <v>0</v>
      </c>
      <c r="Q27" s="106"/>
      <c r="R27" s="36"/>
      <c r="S27" s="36"/>
      <c r="T27" s="36"/>
      <c r="U27" s="36"/>
      <c r="V27" s="167"/>
      <c r="W27" s="78"/>
    </row>
    <row r="28" spans="1:26" ht="18" customHeight="1">
      <c r="A28" s="22"/>
      <c r="B28" s="50"/>
      <c r="C28" s="44"/>
      <c r="D28" s="22"/>
      <c r="E28" s="157"/>
      <c r="F28" s="152" t="s">
        <v>44</v>
      </c>
      <c r="G28" s="132"/>
      <c r="H28" s="303">
        <f>P27-SUM('SO 7038'!K90:'SO 7038'!K167)</f>
        <v>0</v>
      </c>
      <c r="I28" s="28"/>
      <c r="J28" s="28"/>
      <c r="K28" s="29"/>
      <c r="L28" s="29"/>
      <c r="M28" s="29"/>
      <c r="N28" s="29"/>
      <c r="O28" s="103"/>
      <c r="P28" s="115">
        <f>ROUND(((ROUND(H28,2)*20)*1/100),2)</f>
        <v>0</v>
      </c>
      <c r="Q28" s="107"/>
      <c r="R28" s="29"/>
      <c r="S28" s="29"/>
      <c r="T28" s="29"/>
      <c r="U28" s="29"/>
      <c r="V28" s="168"/>
      <c r="W28" s="78"/>
    </row>
    <row r="29" spans="1:26" ht="18" customHeight="1">
      <c r="A29" s="22"/>
      <c r="B29" s="50"/>
      <c r="C29" s="44"/>
      <c r="D29" s="22"/>
      <c r="E29" s="157"/>
      <c r="F29" s="153" t="s">
        <v>45</v>
      </c>
      <c r="G29" s="133"/>
      <c r="H29" s="40">
        <f>SUM('SO 7038'!K90:'SO 7038'!K167)</f>
        <v>0</v>
      </c>
      <c r="I29" s="32"/>
      <c r="J29" s="32"/>
      <c r="K29" s="33"/>
      <c r="L29" s="33"/>
      <c r="M29" s="33"/>
      <c r="N29" s="33"/>
      <c r="O29" s="100"/>
      <c r="P29" s="108">
        <f>ROUND(((ROUND(H29,2)*0)/100),2)</f>
        <v>0</v>
      </c>
      <c r="Q29" s="104"/>
      <c r="R29" s="33"/>
      <c r="S29" s="33"/>
      <c r="T29" s="33"/>
      <c r="U29" s="33"/>
      <c r="V29" s="164"/>
      <c r="W29" s="78"/>
    </row>
    <row r="30" spans="1:26" ht="18" customHeight="1">
      <c r="A30" s="22"/>
      <c r="B30" s="50"/>
      <c r="C30" s="44"/>
      <c r="D30" s="22"/>
      <c r="E30" s="157"/>
      <c r="F30" s="154" t="s">
        <v>46</v>
      </c>
      <c r="G30" s="150"/>
      <c r="H30" s="138"/>
      <c r="I30" s="139"/>
      <c r="J30" s="28"/>
      <c r="K30" s="29"/>
      <c r="L30" s="29"/>
      <c r="M30" s="29"/>
      <c r="N30" s="29"/>
      <c r="O30" s="103"/>
      <c r="P30" s="140">
        <f>SUM(P27:P29)</f>
        <v>0</v>
      </c>
      <c r="Q30" s="104"/>
      <c r="R30" s="33"/>
      <c r="S30" s="33"/>
      <c r="T30" s="33"/>
      <c r="U30" s="33"/>
      <c r="V30" s="164"/>
      <c r="W30" s="78"/>
    </row>
    <row r="31" spans="1:26" ht="18" customHeight="1">
      <c r="A31" s="22"/>
      <c r="B31" s="46"/>
      <c r="C31" s="37"/>
      <c r="D31" s="135"/>
      <c r="E31" s="158"/>
      <c r="F31" s="131"/>
      <c r="G31" s="136"/>
      <c r="H31" s="41"/>
      <c r="I31" s="32"/>
      <c r="J31" s="32"/>
      <c r="K31" s="33"/>
      <c r="L31" s="33"/>
      <c r="M31" s="33"/>
      <c r="N31" s="33"/>
      <c r="O31" s="100"/>
      <c r="P31" s="116"/>
      <c r="Q31" s="104"/>
      <c r="R31" s="33"/>
      <c r="S31" s="33"/>
      <c r="T31" s="33"/>
      <c r="U31" s="33"/>
      <c r="V31" s="164"/>
      <c r="W31" s="78"/>
    </row>
    <row r="32" spans="1:26" ht="18" customHeight="1">
      <c r="A32" s="22"/>
      <c r="B32" s="159" t="s">
        <v>56</v>
      </c>
      <c r="C32" s="137"/>
      <c r="D32" s="26"/>
      <c r="E32" s="160" t="s">
        <v>57</v>
      </c>
      <c r="F32" s="97"/>
      <c r="G32" s="26"/>
      <c r="H32" s="42"/>
      <c r="I32" s="30"/>
      <c r="J32" s="30"/>
      <c r="K32" s="31"/>
      <c r="L32" s="31"/>
      <c r="M32" s="31"/>
      <c r="N32" s="31"/>
      <c r="O32" s="31"/>
      <c r="P32" s="25"/>
      <c r="Q32" s="31"/>
      <c r="R32" s="31"/>
      <c r="S32" s="31"/>
      <c r="T32" s="31"/>
      <c r="U32" s="31"/>
      <c r="V32" s="166"/>
      <c r="W32" s="78"/>
    </row>
    <row r="33" spans="1:23" ht="18" customHeight="1">
      <c r="A33" s="22"/>
      <c r="B33" s="49"/>
      <c r="C33" s="43"/>
      <c r="D33" s="24"/>
      <c r="E33" s="24"/>
      <c r="F33" s="24"/>
      <c r="G33" s="24"/>
      <c r="H33" s="24"/>
      <c r="I33" s="24"/>
      <c r="J33" s="24"/>
      <c r="K33" s="25"/>
      <c r="L33" s="25"/>
      <c r="M33" s="25"/>
      <c r="N33" s="25"/>
      <c r="O33" s="25"/>
      <c r="P33" s="25"/>
      <c r="Q33" s="25"/>
      <c r="R33" s="25"/>
      <c r="S33" s="25"/>
      <c r="T33" s="25"/>
      <c r="U33" s="25"/>
      <c r="V33" s="169"/>
      <c r="W33" s="78"/>
    </row>
    <row r="34" spans="1:23" ht="18" customHeight="1">
      <c r="A34" s="22"/>
      <c r="B34" s="50"/>
      <c r="C34" s="44"/>
      <c r="D34" s="3"/>
      <c r="E34" s="3"/>
      <c r="F34" s="3"/>
      <c r="G34" s="3"/>
      <c r="H34" s="3"/>
      <c r="I34" s="3"/>
      <c r="J34" s="3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70"/>
      <c r="W34" s="78"/>
    </row>
    <row r="35" spans="1:23" ht="18" customHeight="1">
      <c r="A35" s="22"/>
      <c r="B35" s="50"/>
      <c r="C35" s="44"/>
      <c r="D35" s="3"/>
      <c r="E35" s="3"/>
      <c r="F35" s="3"/>
      <c r="G35" s="3"/>
      <c r="H35" s="3"/>
      <c r="I35" s="3"/>
      <c r="J35" s="3"/>
      <c r="K35" s="14"/>
      <c r="L35" s="14"/>
      <c r="M35" s="14"/>
      <c r="N35" s="14"/>
      <c r="O35" s="14"/>
      <c r="P35" s="14"/>
      <c r="Q35" s="14"/>
      <c r="R35" s="14"/>
      <c r="S35" s="14"/>
      <c r="T35" s="14"/>
      <c r="U35" s="14"/>
      <c r="V35" s="170"/>
      <c r="W35" s="78"/>
    </row>
    <row r="36" spans="1:23" ht="18" customHeight="1">
      <c r="A36" s="22"/>
      <c r="B36" s="50"/>
      <c r="C36" s="44"/>
      <c r="D36" s="3"/>
      <c r="E36" s="3"/>
      <c r="F36" s="3"/>
      <c r="G36" s="3"/>
      <c r="H36" s="3"/>
      <c r="I36" s="3"/>
      <c r="J36" s="3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70"/>
      <c r="W36" s="78"/>
    </row>
    <row r="37" spans="1:23" ht="18" customHeight="1">
      <c r="A37" s="22"/>
      <c r="B37" s="46"/>
      <c r="C37" s="37"/>
      <c r="D37" s="11"/>
      <c r="E37" s="11"/>
      <c r="F37" s="11"/>
      <c r="G37" s="11"/>
      <c r="H37" s="11"/>
      <c r="I37" s="11"/>
      <c r="J37" s="11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171"/>
      <c r="W37" s="78"/>
    </row>
    <row r="38" spans="1:23" ht="18" customHeight="1">
      <c r="A38" s="22"/>
      <c r="B38" s="172"/>
      <c r="C38" s="173"/>
      <c r="D38" s="174"/>
      <c r="E38" s="174"/>
      <c r="F38" s="174"/>
      <c r="G38" s="174"/>
      <c r="H38" s="174"/>
      <c r="I38" s="174"/>
      <c r="J38" s="174"/>
      <c r="K38" s="175"/>
      <c r="L38" s="175"/>
      <c r="M38" s="175"/>
      <c r="N38" s="175"/>
      <c r="O38" s="175"/>
      <c r="P38" s="175"/>
      <c r="Q38" s="175"/>
      <c r="R38" s="175"/>
      <c r="S38" s="175"/>
      <c r="T38" s="175"/>
      <c r="U38" s="175"/>
      <c r="V38" s="176"/>
      <c r="W38" s="78"/>
    </row>
    <row r="39" spans="1:23" ht="18" customHeight="1">
      <c r="A39" s="22"/>
      <c r="B39" s="50"/>
      <c r="C39" s="3"/>
      <c r="D39" s="3"/>
      <c r="E39" s="3"/>
      <c r="F39" s="3"/>
      <c r="G39" s="3"/>
      <c r="H39" s="3"/>
      <c r="I39" s="3"/>
      <c r="J39" s="3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14"/>
      <c r="V39" s="14"/>
      <c r="W39" s="301"/>
    </row>
    <row r="40" spans="1:23" ht="18" customHeight="1">
      <c r="A40" s="22"/>
      <c r="B40" s="50"/>
      <c r="C40" s="3"/>
      <c r="D40" s="3"/>
      <c r="E40" s="3"/>
      <c r="F40" s="3"/>
      <c r="G40" s="3"/>
      <c r="H40" s="3"/>
      <c r="I40" s="3"/>
      <c r="J40" s="3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14"/>
      <c r="V40" s="14"/>
      <c r="W40" s="301"/>
    </row>
    <row r="41" spans="1:23">
      <c r="A41" s="22"/>
      <c r="B41" s="50"/>
      <c r="C41" s="3"/>
      <c r="D41" s="3"/>
      <c r="E41" s="3"/>
      <c r="F41" s="3"/>
      <c r="G41" s="3"/>
      <c r="H41" s="3"/>
      <c r="I41" s="3"/>
      <c r="J41" s="3"/>
      <c r="K41" s="14"/>
      <c r="L41" s="14"/>
      <c r="M41" s="14"/>
      <c r="N41" s="14"/>
      <c r="O41" s="14"/>
      <c r="P41" s="14"/>
      <c r="Q41" s="14"/>
      <c r="R41" s="14"/>
      <c r="S41" s="14"/>
      <c r="T41" s="14"/>
      <c r="U41" s="14"/>
      <c r="V41" s="14"/>
      <c r="W41" s="301"/>
    </row>
    <row r="42" spans="1:23">
      <c r="A42" s="183"/>
      <c r="B42" s="279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4"/>
      <c r="W42" s="301"/>
    </row>
    <row r="43" spans="1:23">
      <c r="A43" s="183"/>
      <c r="B43" s="280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78"/>
    </row>
    <row r="44" spans="1:23" ht="34.950000000000003" customHeight="1">
      <c r="A44" s="183"/>
      <c r="B44" s="281" t="s">
        <v>0</v>
      </c>
      <c r="C44" s="184"/>
      <c r="D44" s="184"/>
      <c r="E44" s="184"/>
      <c r="F44" s="184"/>
      <c r="G44" s="184"/>
      <c r="H44" s="184"/>
      <c r="I44" s="184"/>
      <c r="J44" s="184"/>
      <c r="K44" s="184"/>
      <c r="L44" s="184"/>
      <c r="M44" s="184"/>
      <c r="N44" s="184"/>
      <c r="O44" s="184"/>
      <c r="P44" s="184"/>
      <c r="Q44" s="184"/>
      <c r="R44" s="184"/>
      <c r="S44" s="184"/>
      <c r="T44" s="184"/>
      <c r="U44" s="184"/>
      <c r="V44" s="212"/>
      <c r="W44" s="78"/>
    </row>
    <row r="45" spans="1:23">
      <c r="A45" s="183"/>
      <c r="B45" s="282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5"/>
      <c r="U45" s="25"/>
      <c r="V45" s="169"/>
      <c r="W45" s="78"/>
    </row>
    <row r="46" spans="1:23" ht="19.95" customHeight="1">
      <c r="A46" s="278"/>
      <c r="B46" s="283" t="s">
        <v>28</v>
      </c>
      <c r="C46" s="185"/>
      <c r="D46" s="185"/>
      <c r="E46" s="186"/>
      <c r="F46" s="187" t="s">
        <v>26</v>
      </c>
      <c r="G46" s="185"/>
      <c r="H46" s="186"/>
      <c r="I46" s="182"/>
      <c r="J46" s="3"/>
      <c r="K46" s="3"/>
      <c r="L46" s="3"/>
      <c r="M46" s="3"/>
      <c r="N46" s="3"/>
      <c r="O46" s="3"/>
      <c r="P46" s="3"/>
      <c r="Q46" s="14"/>
      <c r="R46" s="14"/>
      <c r="S46" s="14"/>
      <c r="T46" s="14"/>
      <c r="U46" s="14"/>
      <c r="V46" s="170"/>
      <c r="W46" s="78"/>
    </row>
    <row r="47" spans="1:23" ht="19.95" customHeight="1">
      <c r="A47" s="278"/>
      <c r="B47" s="283" t="s">
        <v>29</v>
      </c>
      <c r="C47" s="185"/>
      <c r="D47" s="185"/>
      <c r="E47" s="186"/>
      <c r="F47" s="187" t="s">
        <v>24</v>
      </c>
      <c r="G47" s="185"/>
      <c r="H47" s="186"/>
      <c r="I47" s="182"/>
      <c r="J47" s="3"/>
      <c r="K47" s="3"/>
      <c r="L47" s="3"/>
      <c r="M47" s="3"/>
      <c r="N47" s="3"/>
      <c r="O47" s="3"/>
      <c r="P47" s="3"/>
      <c r="Q47" s="14"/>
      <c r="R47" s="14"/>
      <c r="S47" s="14"/>
      <c r="T47" s="14"/>
      <c r="U47" s="14"/>
      <c r="V47" s="170"/>
      <c r="W47" s="78"/>
    </row>
    <row r="48" spans="1:23" ht="19.95" customHeight="1">
      <c r="A48" s="278"/>
      <c r="B48" s="283" t="s">
        <v>30</v>
      </c>
      <c r="C48" s="185"/>
      <c r="D48" s="185"/>
      <c r="E48" s="186"/>
      <c r="F48" s="187" t="s">
        <v>943</v>
      </c>
      <c r="G48" s="185"/>
      <c r="H48" s="186"/>
      <c r="I48" s="182"/>
      <c r="J48" s="3"/>
      <c r="K48" s="3"/>
      <c r="L48" s="3"/>
      <c r="M48" s="3"/>
      <c r="N48" s="3"/>
      <c r="O48" s="3"/>
      <c r="P48" s="3"/>
      <c r="Q48" s="14"/>
      <c r="R48" s="14"/>
      <c r="S48" s="14"/>
      <c r="T48" s="14"/>
      <c r="U48" s="14"/>
      <c r="V48" s="170"/>
      <c r="W48" s="78"/>
    </row>
    <row r="49" spans="1:26" ht="30" customHeight="1">
      <c r="A49" s="278"/>
      <c r="B49" s="284" t="s">
        <v>1</v>
      </c>
      <c r="C49" s="188"/>
      <c r="D49" s="188"/>
      <c r="E49" s="188"/>
      <c r="F49" s="188"/>
      <c r="G49" s="188"/>
      <c r="H49" s="188"/>
      <c r="I49" s="189"/>
      <c r="J49" s="3"/>
      <c r="K49" s="3"/>
      <c r="L49" s="3"/>
      <c r="M49" s="3"/>
      <c r="N49" s="3"/>
      <c r="O49" s="3"/>
      <c r="P49" s="3"/>
      <c r="Q49" s="14"/>
      <c r="R49" s="14"/>
      <c r="S49" s="14"/>
      <c r="T49" s="14"/>
      <c r="U49" s="14"/>
      <c r="V49" s="170"/>
      <c r="W49" s="78"/>
    </row>
    <row r="50" spans="1:26">
      <c r="A50" s="22"/>
      <c r="B50" s="285" t="s">
        <v>762</v>
      </c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14"/>
      <c r="R50" s="14"/>
      <c r="S50" s="14"/>
      <c r="T50" s="14"/>
      <c r="U50" s="14"/>
      <c r="V50" s="170"/>
      <c r="W50" s="78"/>
    </row>
    <row r="51" spans="1:26">
      <c r="A51" s="22"/>
      <c r="B51" s="50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14"/>
      <c r="R51" s="14"/>
      <c r="S51" s="14"/>
      <c r="T51" s="14"/>
      <c r="U51" s="14"/>
      <c r="V51" s="170"/>
      <c r="W51" s="78"/>
    </row>
    <row r="52" spans="1:26">
      <c r="A52" s="22"/>
      <c r="B52" s="50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14"/>
      <c r="R52" s="14"/>
      <c r="S52" s="14"/>
      <c r="T52" s="14"/>
      <c r="U52" s="14"/>
      <c r="V52" s="170"/>
      <c r="W52" s="78"/>
    </row>
    <row r="53" spans="1:26">
      <c r="A53" s="22"/>
      <c r="B53" s="285" t="s">
        <v>62</v>
      </c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14"/>
      <c r="R53" s="14"/>
      <c r="S53" s="14"/>
      <c r="T53" s="14"/>
      <c r="U53" s="14"/>
      <c r="V53" s="170"/>
      <c r="W53" s="78"/>
    </row>
    <row r="54" spans="1:26">
      <c r="A54" s="2"/>
      <c r="B54" s="286" t="s">
        <v>59</v>
      </c>
      <c r="C54" s="181"/>
      <c r="D54" s="180"/>
      <c r="E54" s="180" t="s">
        <v>53</v>
      </c>
      <c r="F54" s="180" t="s">
        <v>54</v>
      </c>
      <c r="G54" s="180" t="s">
        <v>38</v>
      </c>
      <c r="H54" s="180" t="s">
        <v>60</v>
      </c>
      <c r="I54" s="180" t="s">
        <v>61</v>
      </c>
      <c r="J54" s="179"/>
      <c r="K54" s="179"/>
      <c r="L54" s="179"/>
      <c r="M54" s="179"/>
      <c r="N54" s="179"/>
      <c r="O54" s="179"/>
      <c r="P54" s="179"/>
      <c r="Q54" s="177"/>
      <c r="R54" s="177"/>
      <c r="S54" s="177"/>
      <c r="T54" s="177"/>
      <c r="U54" s="177"/>
      <c r="V54" s="213"/>
      <c r="W54" s="78"/>
    </row>
    <row r="55" spans="1:26">
      <c r="A55" s="13"/>
      <c r="B55" s="287" t="s">
        <v>63</v>
      </c>
      <c r="C55" s="198"/>
      <c r="D55" s="198"/>
      <c r="E55" s="194"/>
      <c r="F55" s="194"/>
      <c r="G55" s="194"/>
      <c r="H55" s="195"/>
      <c r="I55" s="195"/>
      <c r="J55" s="195"/>
      <c r="K55" s="195"/>
      <c r="L55" s="195"/>
      <c r="M55" s="195"/>
      <c r="N55" s="195"/>
      <c r="O55" s="195"/>
      <c r="P55" s="195"/>
      <c r="Q55" s="196"/>
      <c r="R55" s="196"/>
      <c r="S55" s="196"/>
      <c r="T55" s="196"/>
      <c r="U55" s="196"/>
      <c r="V55" s="214"/>
      <c r="W55" s="302"/>
      <c r="X55" s="197"/>
      <c r="Y55" s="197"/>
      <c r="Z55" s="197"/>
    </row>
    <row r="56" spans="1:26">
      <c r="A56" s="13"/>
      <c r="B56" s="288" t="s">
        <v>64</v>
      </c>
      <c r="C56" s="201"/>
      <c r="D56" s="201"/>
      <c r="E56" s="199">
        <f>'SO 7038'!L101</f>
        <v>0</v>
      </c>
      <c r="F56" s="199">
        <f>'SO 7038'!M101</f>
        <v>0</v>
      </c>
      <c r="G56" s="199">
        <f>'SO 7038'!I101</f>
        <v>0</v>
      </c>
      <c r="H56" s="200">
        <f>'SO 7038'!S101</f>
        <v>2.36</v>
      </c>
      <c r="I56" s="200">
        <f>'SO 7038'!V101</f>
        <v>0.44</v>
      </c>
      <c r="J56" s="200"/>
      <c r="K56" s="200"/>
      <c r="L56" s="200"/>
      <c r="M56" s="200"/>
      <c r="N56" s="200"/>
      <c r="O56" s="200"/>
      <c r="P56" s="200"/>
      <c r="Q56" s="197"/>
      <c r="R56" s="197"/>
      <c r="S56" s="197"/>
      <c r="T56" s="197"/>
      <c r="U56" s="197"/>
      <c r="V56" s="215"/>
      <c r="W56" s="302"/>
      <c r="X56" s="197"/>
      <c r="Y56" s="197"/>
      <c r="Z56" s="197"/>
    </row>
    <row r="57" spans="1:26">
      <c r="A57" s="13"/>
      <c r="B57" s="288" t="s">
        <v>608</v>
      </c>
      <c r="C57" s="201"/>
      <c r="D57" s="201"/>
      <c r="E57" s="199">
        <f>'SO 7038'!L106</f>
        <v>0</v>
      </c>
      <c r="F57" s="199">
        <f>'SO 7038'!M106</f>
        <v>0</v>
      </c>
      <c r="G57" s="199">
        <f>'SO 7038'!I106</f>
        <v>0</v>
      </c>
      <c r="H57" s="200">
        <f>'SO 7038'!S106</f>
        <v>0.43</v>
      </c>
      <c r="I57" s="200">
        <f>'SO 7038'!V106</f>
        <v>0</v>
      </c>
      <c r="J57" s="200"/>
      <c r="K57" s="200"/>
      <c r="L57" s="200"/>
      <c r="M57" s="200"/>
      <c r="N57" s="200"/>
      <c r="O57" s="200"/>
      <c r="P57" s="200"/>
      <c r="Q57" s="197"/>
      <c r="R57" s="197"/>
      <c r="S57" s="197"/>
      <c r="T57" s="197"/>
      <c r="U57" s="197"/>
      <c r="V57" s="215"/>
      <c r="W57" s="302"/>
      <c r="X57" s="197"/>
      <c r="Y57" s="197"/>
      <c r="Z57" s="197"/>
    </row>
    <row r="58" spans="1:26">
      <c r="A58" s="13"/>
      <c r="B58" s="288" t="s">
        <v>752</v>
      </c>
      <c r="C58" s="201"/>
      <c r="D58" s="201"/>
      <c r="E58" s="199">
        <f>'SO 7038'!L111</f>
        <v>0</v>
      </c>
      <c r="F58" s="199">
        <f>'SO 7038'!M111</f>
        <v>0</v>
      </c>
      <c r="G58" s="199">
        <f>'SO 7038'!I111</f>
        <v>0</v>
      </c>
      <c r="H58" s="200">
        <f>'SO 7038'!S111</f>
        <v>0</v>
      </c>
      <c r="I58" s="200">
        <f>'SO 7038'!V111</f>
        <v>0</v>
      </c>
      <c r="J58" s="200"/>
      <c r="K58" s="200"/>
      <c r="L58" s="200"/>
      <c r="M58" s="200"/>
      <c r="N58" s="200"/>
      <c r="O58" s="200"/>
      <c r="P58" s="200"/>
      <c r="Q58" s="197"/>
      <c r="R58" s="197"/>
      <c r="S58" s="197"/>
      <c r="T58" s="197"/>
      <c r="U58" s="197"/>
      <c r="V58" s="215"/>
      <c r="W58" s="302"/>
      <c r="X58" s="197"/>
      <c r="Y58" s="197"/>
      <c r="Z58" s="197"/>
    </row>
    <row r="59" spans="1:26">
      <c r="A59" s="13"/>
      <c r="B59" s="288" t="s">
        <v>70</v>
      </c>
      <c r="C59" s="201"/>
      <c r="D59" s="201"/>
      <c r="E59" s="199">
        <f>'SO 7038'!L115</f>
        <v>0</v>
      </c>
      <c r="F59" s="199">
        <f>'SO 7038'!M115</f>
        <v>0</v>
      </c>
      <c r="G59" s="199">
        <f>'SO 7038'!I115</f>
        <v>0</v>
      </c>
      <c r="H59" s="200">
        <f>'SO 7038'!S115</f>
        <v>0</v>
      </c>
      <c r="I59" s="200">
        <f>'SO 7038'!V115</f>
        <v>0</v>
      </c>
      <c r="J59" s="200"/>
      <c r="K59" s="200"/>
      <c r="L59" s="200"/>
      <c r="M59" s="200"/>
      <c r="N59" s="200"/>
      <c r="O59" s="200"/>
      <c r="P59" s="200"/>
      <c r="Q59" s="197"/>
      <c r="R59" s="197"/>
      <c r="S59" s="197"/>
      <c r="T59" s="197"/>
      <c r="U59" s="197"/>
      <c r="V59" s="215"/>
      <c r="W59" s="302"/>
      <c r="X59" s="197"/>
      <c r="Y59" s="197"/>
      <c r="Z59" s="197"/>
    </row>
    <row r="60" spans="1:26">
      <c r="A60" s="13"/>
      <c r="B60" s="289" t="s">
        <v>63</v>
      </c>
      <c r="C60" s="202"/>
      <c r="D60" s="202"/>
      <c r="E60" s="203">
        <f>'SO 7038'!L117</f>
        <v>0</v>
      </c>
      <c r="F60" s="203">
        <f>'SO 7038'!M117</f>
        <v>0</v>
      </c>
      <c r="G60" s="203">
        <f>'SO 7038'!I117</f>
        <v>0</v>
      </c>
      <c r="H60" s="204">
        <f>'SO 7038'!S117</f>
        <v>2.79</v>
      </c>
      <c r="I60" s="204">
        <f>'SO 7038'!V117</f>
        <v>0.44</v>
      </c>
      <c r="J60" s="204"/>
      <c r="K60" s="204"/>
      <c r="L60" s="204"/>
      <c r="M60" s="204"/>
      <c r="N60" s="204"/>
      <c r="O60" s="204"/>
      <c r="P60" s="204"/>
      <c r="Q60" s="197"/>
      <c r="R60" s="197"/>
      <c r="S60" s="197"/>
      <c r="T60" s="197"/>
      <c r="U60" s="197"/>
      <c r="V60" s="215"/>
      <c r="W60" s="302"/>
      <c r="X60" s="197"/>
      <c r="Y60" s="197"/>
      <c r="Z60" s="197"/>
    </row>
    <row r="61" spans="1:26">
      <c r="A61" s="1"/>
      <c r="B61" s="290"/>
      <c r="C61" s="1"/>
      <c r="D61" s="1"/>
      <c r="E61" s="191"/>
      <c r="F61" s="191"/>
      <c r="G61" s="191"/>
      <c r="H61" s="192"/>
      <c r="I61" s="192"/>
      <c r="J61" s="192"/>
      <c r="K61" s="192"/>
      <c r="L61" s="192"/>
      <c r="M61" s="192"/>
      <c r="N61" s="192"/>
      <c r="O61" s="192"/>
      <c r="P61" s="192"/>
      <c r="V61" s="216"/>
      <c r="W61" s="78"/>
    </row>
    <row r="62" spans="1:26">
      <c r="A62" s="13"/>
      <c r="B62" s="289" t="s">
        <v>71</v>
      </c>
      <c r="C62" s="202"/>
      <c r="D62" s="202"/>
      <c r="E62" s="199"/>
      <c r="F62" s="199"/>
      <c r="G62" s="199"/>
      <c r="H62" s="200"/>
      <c r="I62" s="200"/>
      <c r="J62" s="200"/>
      <c r="K62" s="200"/>
      <c r="L62" s="200"/>
      <c r="M62" s="200"/>
      <c r="N62" s="200"/>
      <c r="O62" s="200"/>
      <c r="P62" s="200"/>
      <c r="Q62" s="197"/>
      <c r="R62" s="197"/>
      <c r="S62" s="197"/>
      <c r="T62" s="197"/>
      <c r="U62" s="197"/>
      <c r="V62" s="215"/>
      <c r="W62" s="302"/>
      <c r="X62" s="197"/>
      <c r="Y62" s="197"/>
      <c r="Z62" s="197"/>
    </row>
    <row r="63" spans="1:26">
      <c r="A63" s="13"/>
      <c r="B63" s="288" t="s">
        <v>763</v>
      </c>
      <c r="C63" s="201"/>
      <c r="D63" s="201"/>
      <c r="E63" s="199">
        <f>'SO 7038'!L127</f>
        <v>0</v>
      </c>
      <c r="F63" s="199">
        <f>'SO 7038'!M127</f>
        <v>0</v>
      </c>
      <c r="G63" s="199">
        <f>'SO 7038'!I127</f>
        <v>0</v>
      </c>
      <c r="H63" s="200">
        <f>'SO 7038'!S127</f>
        <v>0.01</v>
      </c>
      <c r="I63" s="200">
        <f>'SO 7038'!V127</f>
        <v>0</v>
      </c>
      <c r="J63" s="200"/>
      <c r="K63" s="200"/>
      <c r="L63" s="200"/>
      <c r="M63" s="200"/>
      <c r="N63" s="200"/>
      <c r="O63" s="200"/>
      <c r="P63" s="200"/>
      <c r="Q63" s="197"/>
      <c r="R63" s="197"/>
      <c r="S63" s="197"/>
      <c r="T63" s="197"/>
      <c r="U63" s="197"/>
      <c r="V63" s="215"/>
      <c r="W63" s="302"/>
      <c r="X63" s="197"/>
      <c r="Y63" s="197"/>
      <c r="Z63" s="197"/>
    </row>
    <row r="64" spans="1:26">
      <c r="A64" s="13"/>
      <c r="B64" s="289" t="s">
        <v>71</v>
      </c>
      <c r="C64" s="202"/>
      <c r="D64" s="202"/>
      <c r="E64" s="203">
        <f>'SO 7038'!L129</f>
        <v>0</v>
      </c>
      <c r="F64" s="203">
        <f>'SO 7038'!M129</f>
        <v>0</v>
      </c>
      <c r="G64" s="203">
        <f>'SO 7038'!I129</f>
        <v>0</v>
      </c>
      <c r="H64" s="204">
        <f>'SO 7038'!S129</f>
        <v>0.01</v>
      </c>
      <c r="I64" s="204">
        <f>'SO 7038'!V129</f>
        <v>0</v>
      </c>
      <c r="J64" s="204"/>
      <c r="K64" s="204"/>
      <c r="L64" s="204"/>
      <c r="M64" s="204"/>
      <c r="N64" s="204"/>
      <c r="O64" s="204"/>
      <c r="P64" s="204"/>
      <c r="Q64" s="197"/>
      <c r="R64" s="197"/>
      <c r="S64" s="197"/>
      <c r="T64" s="197"/>
      <c r="U64" s="197"/>
      <c r="V64" s="215"/>
      <c r="W64" s="302"/>
      <c r="X64" s="197"/>
      <c r="Y64" s="197"/>
      <c r="Z64" s="197"/>
    </row>
    <row r="65" spans="1:26">
      <c r="A65" s="1"/>
      <c r="B65" s="290"/>
      <c r="C65" s="1"/>
      <c r="D65" s="1"/>
      <c r="E65" s="191"/>
      <c r="F65" s="191"/>
      <c r="G65" s="191"/>
      <c r="H65" s="192"/>
      <c r="I65" s="192"/>
      <c r="J65" s="192"/>
      <c r="K65" s="192"/>
      <c r="L65" s="192"/>
      <c r="M65" s="192"/>
      <c r="N65" s="192"/>
      <c r="O65" s="192"/>
      <c r="P65" s="192"/>
      <c r="V65" s="216"/>
      <c r="W65" s="78"/>
    </row>
    <row r="66" spans="1:26">
      <c r="A66" s="13"/>
      <c r="B66" s="289" t="s">
        <v>756</v>
      </c>
      <c r="C66" s="202"/>
      <c r="D66" s="202"/>
      <c r="E66" s="199"/>
      <c r="F66" s="199"/>
      <c r="G66" s="199"/>
      <c r="H66" s="200"/>
      <c r="I66" s="200"/>
      <c r="J66" s="200"/>
      <c r="K66" s="200"/>
      <c r="L66" s="200"/>
      <c r="M66" s="200"/>
      <c r="N66" s="200"/>
      <c r="O66" s="200"/>
      <c r="P66" s="200"/>
      <c r="Q66" s="197"/>
      <c r="R66" s="197"/>
      <c r="S66" s="197"/>
      <c r="T66" s="197"/>
      <c r="U66" s="197"/>
      <c r="V66" s="215"/>
      <c r="W66" s="302"/>
      <c r="X66" s="197"/>
      <c r="Y66" s="197"/>
      <c r="Z66" s="197"/>
    </row>
    <row r="67" spans="1:26">
      <c r="A67" s="13"/>
      <c r="B67" s="288" t="s">
        <v>764</v>
      </c>
      <c r="C67" s="201"/>
      <c r="D67" s="201"/>
      <c r="E67" s="199">
        <f>'SO 7038'!L151</f>
        <v>0</v>
      </c>
      <c r="F67" s="199">
        <f>'SO 7038'!M151</f>
        <v>0</v>
      </c>
      <c r="G67" s="199">
        <f>'SO 7038'!I151</f>
        <v>0</v>
      </c>
      <c r="H67" s="200">
        <f>'SO 7038'!S151</f>
        <v>0</v>
      </c>
      <c r="I67" s="200">
        <f>'SO 7038'!V151</f>
        <v>0</v>
      </c>
      <c r="J67" s="200"/>
      <c r="K67" s="200"/>
      <c r="L67" s="200"/>
      <c r="M67" s="200"/>
      <c r="N67" s="200"/>
      <c r="O67" s="200"/>
      <c r="P67" s="200"/>
      <c r="Q67" s="197"/>
      <c r="R67" s="197"/>
      <c r="S67" s="197"/>
      <c r="T67" s="197"/>
      <c r="U67" s="197"/>
      <c r="V67" s="215"/>
      <c r="W67" s="302"/>
      <c r="X67" s="197"/>
      <c r="Y67" s="197"/>
      <c r="Z67" s="197"/>
    </row>
    <row r="68" spans="1:26">
      <c r="A68" s="13"/>
      <c r="B68" s="288" t="s">
        <v>765</v>
      </c>
      <c r="C68" s="201"/>
      <c r="D68" s="201"/>
      <c r="E68" s="199">
        <f>'SO 7038'!L156</f>
        <v>0</v>
      </c>
      <c r="F68" s="199">
        <f>'SO 7038'!M156</f>
        <v>0</v>
      </c>
      <c r="G68" s="199">
        <f>'SO 7038'!I156</f>
        <v>0</v>
      </c>
      <c r="H68" s="200">
        <f>'SO 7038'!S156</f>
        <v>0</v>
      </c>
      <c r="I68" s="200">
        <f>'SO 7038'!V156</f>
        <v>0</v>
      </c>
      <c r="J68" s="200"/>
      <c r="K68" s="200"/>
      <c r="L68" s="200"/>
      <c r="M68" s="200"/>
      <c r="N68" s="200"/>
      <c r="O68" s="200"/>
      <c r="P68" s="200"/>
      <c r="Q68" s="197"/>
      <c r="R68" s="197"/>
      <c r="S68" s="197"/>
      <c r="T68" s="197"/>
      <c r="U68" s="197"/>
      <c r="V68" s="215"/>
      <c r="W68" s="302"/>
      <c r="X68" s="197"/>
      <c r="Y68" s="197"/>
      <c r="Z68" s="197"/>
    </row>
    <row r="69" spans="1:26">
      <c r="A69" s="13"/>
      <c r="B69" s="289" t="s">
        <v>756</v>
      </c>
      <c r="C69" s="202"/>
      <c r="D69" s="202"/>
      <c r="E69" s="203">
        <f>'SO 7038'!L158</f>
        <v>0</v>
      </c>
      <c r="F69" s="203">
        <f>'SO 7038'!M158</f>
        <v>0</v>
      </c>
      <c r="G69" s="203">
        <f>'SO 7038'!I158</f>
        <v>0</v>
      </c>
      <c r="H69" s="204">
        <f>'SO 7038'!S158</f>
        <v>0</v>
      </c>
      <c r="I69" s="204">
        <f>'SO 7038'!V158</f>
        <v>0</v>
      </c>
      <c r="J69" s="204"/>
      <c r="K69" s="204"/>
      <c r="L69" s="204"/>
      <c r="M69" s="204"/>
      <c r="N69" s="204"/>
      <c r="O69" s="204"/>
      <c r="P69" s="204"/>
      <c r="Q69" s="197"/>
      <c r="R69" s="197"/>
      <c r="S69" s="197"/>
      <c r="T69" s="197"/>
      <c r="U69" s="197"/>
      <c r="V69" s="215"/>
      <c r="W69" s="302"/>
      <c r="X69" s="197"/>
      <c r="Y69" s="197"/>
      <c r="Z69" s="197"/>
    </row>
    <row r="70" spans="1:26">
      <c r="A70" s="1"/>
      <c r="B70" s="290"/>
      <c r="C70" s="1"/>
      <c r="D70" s="1"/>
      <c r="E70" s="191"/>
      <c r="F70" s="191"/>
      <c r="G70" s="191"/>
      <c r="H70" s="192"/>
      <c r="I70" s="192"/>
      <c r="J70" s="192"/>
      <c r="K70" s="192"/>
      <c r="L70" s="192"/>
      <c r="M70" s="192"/>
      <c r="N70" s="192"/>
      <c r="O70" s="192"/>
      <c r="P70" s="192"/>
      <c r="V70" s="216"/>
      <c r="W70" s="78"/>
    </row>
    <row r="71" spans="1:26">
      <c r="A71" s="13"/>
      <c r="B71" s="289" t="s">
        <v>86</v>
      </c>
      <c r="C71" s="202"/>
      <c r="D71" s="202"/>
      <c r="E71" s="199"/>
      <c r="F71" s="199"/>
      <c r="G71" s="199"/>
      <c r="H71" s="200"/>
      <c r="I71" s="200"/>
      <c r="J71" s="200"/>
      <c r="K71" s="200"/>
      <c r="L71" s="200"/>
      <c r="M71" s="200"/>
      <c r="N71" s="200"/>
      <c r="O71" s="200"/>
      <c r="P71" s="200"/>
      <c r="Q71" s="197"/>
      <c r="R71" s="197"/>
      <c r="S71" s="197"/>
      <c r="T71" s="197"/>
      <c r="U71" s="197"/>
      <c r="V71" s="215"/>
      <c r="W71" s="302"/>
      <c r="X71" s="197"/>
      <c r="Y71" s="197"/>
      <c r="Z71" s="197"/>
    </row>
    <row r="72" spans="1:26">
      <c r="A72" s="13"/>
      <c r="B72" s="288" t="s">
        <v>766</v>
      </c>
      <c r="C72" s="201"/>
      <c r="D72" s="201"/>
      <c r="E72" s="199">
        <f>'SO 7038'!L165</f>
        <v>0</v>
      </c>
      <c r="F72" s="199">
        <f>'SO 7038'!M165</f>
        <v>0</v>
      </c>
      <c r="G72" s="199">
        <f>'SO 7038'!I165</f>
        <v>0</v>
      </c>
      <c r="H72" s="200">
        <f>'SO 7038'!S165</f>
        <v>0</v>
      </c>
      <c r="I72" s="200">
        <f>'SO 7038'!V165</f>
        <v>0</v>
      </c>
      <c r="J72" s="200"/>
      <c r="K72" s="200"/>
      <c r="L72" s="200"/>
      <c r="M72" s="200"/>
      <c r="N72" s="200"/>
      <c r="O72" s="200"/>
      <c r="P72" s="200"/>
      <c r="Q72" s="197"/>
      <c r="R72" s="197"/>
      <c r="S72" s="197"/>
      <c r="T72" s="197"/>
      <c r="U72" s="197"/>
      <c r="V72" s="215"/>
      <c r="W72" s="302"/>
      <c r="X72" s="197"/>
      <c r="Y72" s="197"/>
      <c r="Z72" s="197"/>
    </row>
    <row r="73" spans="1:26">
      <c r="A73" s="13"/>
      <c r="B73" s="289" t="s">
        <v>86</v>
      </c>
      <c r="C73" s="202"/>
      <c r="D73" s="202"/>
      <c r="E73" s="203">
        <f>'SO 7038'!L167</f>
        <v>0</v>
      </c>
      <c r="F73" s="203">
        <f>'SO 7038'!M167</f>
        <v>0</v>
      </c>
      <c r="G73" s="203">
        <f>'SO 7038'!I167</f>
        <v>0</v>
      </c>
      <c r="H73" s="204">
        <f>'SO 7038'!S167</f>
        <v>0</v>
      </c>
      <c r="I73" s="204">
        <f>'SO 7038'!V167</f>
        <v>0</v>
      </c>
      <c r="J73" s="204"/>
      <c r="K73" s="204"/>
      <c r="L73" s="204"/>
      <c r="M73" s="204"/>
      <c r="N73" s="204"/>
      <c r="O73" s="204"/>
      <c r="P73" s="204"/>
      <c r="Q73" s="197"/>
      <c r="R73" s="197"/>
      <c r="S73" s="197"/>
      <c r="T73" s="197"/>
      <c r="U73" s="197"/>
      <c r="V73" s="215"/>
      <c r="W73" s="302"/>
      <c r="X73" s="197"/>
      <c r="Y73" s="197"/>
      <c r="Z73" s="197"/>
    </row>
    <row r="74" spans="1:26">
      <c r="A74" s="1"/>
      <c r="B74" s="290"/>
      <c r="C74" s="1"/>
      <c r="D74" s="1"/>
      <c r="E74" s="191"/>
      <c r="F74" s="191"/>
      <c r="G74" s="191"/>
      <c r="H74" s="192"/>
      <c r="I74" s="192"/>
      <c r="J74" s="192"/>
      <c r="K74" s="192"/>
      <c r="L74" s="192"/>
      <c r="M74" s="192"/>
      <c r="N74" s="192"/>
      <c r="O74" s="192"/>
      <c r="P74" s="192"/>
      <c r="V74" s="216"/>
      <c r="W74" s="78"/>
    </row>
    <row r="75" spans="1:26">
      <c r="A75" s="205"/>
      <c r="B75" s="291" t="s">
        <v>88</v>
      </c>
      <c r="C75" s="207"/>
      <c r="D75" s="207"/>
      <c r="E75" s="208">
        <f>'SO 7038'!L168</f>
        <v>0</v>
      </c>
      <c r="F75" s="208">
        <f>'SO 7038'!M168</f>
        <v>0</v>
      </c>
      <c r="G75" s="208">
        <f>'SO 7038'!I168</f>
        <v>0</v>
      </c>
      <c r="H75" s="209">
        <f>'SO 7038'!S168</f>
        <v>2.8</v>
      </c>
      <c r="I75" s="209">
        <f>'SO 7038'!V168</f>
        <v>0.44</v>
      </c>
      <c r="J75" s="210"/>
      <c r="K75" s="210"/>
      <c r="L75" s="210"/>
      <c r="M75" s="210"/>
      <c r="N75" s="210"/>
      <c r="O75" s="210"/>
      <c r="P75" s="210"/>
      <c r="Q75" s="211"/>
      <c r="R75" s="211"/>
      <c r="S75" s="211"/>
      <c r="T75" s="211"/>
      <c r="U75" s="211"/>
      <c r="V75" s="217"/>
      <c r="W75" s="302"/>
      <c r="X75" s="206"/>
      <c r="Y75" s="206"/>
      <c r="Z75" s="206"/>
    </row>
    <row r="76" spans="1:26">
      <c r="A76" s="22"/>
      <c r="B76" s="50"/>
      <c r="C76" s="3"/>
      <c r="D76" s="3"/>
      <c r="E76" s="21"/>
      <c r="F76" s="21"/>
      <c r="G76" s="21"/>
      <c r="H76" s="218"/>
      <c r="I76" s="218"/>
      <c r="J76" s="218"/>
      <c r="K76" s="218"/>
      <c r="L76" s="218"/>
      <c r="M76" s="218"/>
      <c r="N76" s="218"/>
      <c r="O76" s="218"/>
      <c r="P76" s="218"/>
      <c r="Q76" s="14"/>
      <c r="R76" s="14"/>
      <c r="S76" s="14"/>
      <c r="T76" s="14"/>
      <c r="U76" s="14"/>
      <c r="V76" s="14"/>
      <c r="W76" s="78"/>
    </row>
    <row r="77" spans="1:26">
      <c r="A77" s="22"/>
      <c r="B77" s="50"/>
      <c r="C77" s="3"/>
      <c r="D77" s="3"/>
      <c r="E77" s="21"/>
      <c r="F77" s="21"/>
      <c r="G77" s="21"/>
      <c r="H77" s="218"/>
      <c r="I77" s="218"/>
      <c r="J77" s="218"/>
      <c r="K77" s="218"/>
      <c r="L77" s="218"/>
      <c r="M77" s="218"/>
      <c r="N77" s="218"/>
      <c r="O77" s="218"/>
      <c r="P77" s="218"/>
      <c r="Q77" s="14"/>
      <c r="R77" s="14"/>
      <c r="S77" s="14"/>
      <c r="T77" s="14"/>
      <c r="U77" s="14"/>
      <c r="V77" s="14"/>
      <c r="W77" s="78"/>
    </row>
    <row r="78" spans="1:26">
      <c r="A78" s="22"/>
      <c r="B78" s="46"/>
      <c r="C78" s="11"/>
      <c r="D78" s="11"/>
      <c r="E78" s="34"/>
      <c r="F78" s="34"/>
      <c r="G78" s="34"/>
      <c r="H78" s="219"/>
      <c r="I78" s="219"/>
      <c r="J78" s="219"/>
      <c r="K78" s="219"/>
      <c r="L78" s="219"/>
      <c r="M78" s="219"/>
      <c r="N78" s="219"/>
      <c r="O78" s="219"/>
      <c r="P78" s="219"/>
      <c r="Q78" s="23"/>
      <c r="R78" s="23"/>
      <c r="S78" s="23"/>
      <c r="T78" s="23"/>
      <c r="U78" s="23"/>
      <c r="V78" s="23"/>
      <c r="W78" s="78"/>
    </row>
    <row r="79" spans="1:26" ht="34.950000000000003" customHeight="1">
      <c r="A79" s="1"/>
      <c r="B79" s="292" t="s">
        <v>89</v>
      </c>
      <c r="C79" s="220"/>
      <c r="D79" s="220"/>
      <c r="E79" s="220"/>
      <c r="F79" s="220"/>
      <c r="G79" s="220"/>
      <c r="H79" s="220"/>
      <c r="I79" s="220"/>
      <c r="J79" s="220"/>
      <c r="K79" s="220"/>
      <c r="L79" s="220"/>
      <c r="M79" s="220"/>
      <c r="N79" s="220"/>
      <c r="O79" s="220"/>
      <c r="P79" s="220"/>
      <c r="Q79" s="220"/>
      <c r="R79" s="220"/>
      <c r="S79" s="220"/>
      <c r="T79" s="220"/>
      <c r="U79" s="220"/>
      <c r="V79" s="220"/>
      <c r="W79" s="78"/>
    </row>
    <row r="80" spans="1:26">
      <c r="A80" s="22"/>
      <c r="B80" s="123"/>
      <c r="C80" s="26"/>
      <c r="D80" s="26"/>
      <c r="E80" s="125"/>
      <c r="F80" s="125"/>
      <c r="G80" s="125"/>
      <c r="H80" s="239"/>
      <c r="I80" s="239"/>
      <c r="J80" s="239"/>
      <c r="K80" s="239"/>
      <c r="L80" s="239"/>
      <c r="M80" s="239"/>
      <c r="N80" s="239"/>
      <c r="O80" s="239"/>
      <c r="P80" s="239"/>
      <c r="Q80" s="27"/>
      <c r="R80" s="27"/>
      <c r="S80" s="27"/>
      <c r="T80" s="27"/>
      <c r="U80" s="27"/>
      <c r="V80" s="27"/>
      <c r="W80" s="78"/>
    </row>
    <row r="81" spans="1:26" ht="19.95" customHeight="1">
      <c r="A81" s="278"/>
      <c r="B81" s="293" t="s">
        <v>28</v>
      </c>
      <c r="C81" s="232"/>
      <c r="D81" s="232"/>
      <c r="E81" s="233"/>
      <c r="F81" s="234"/>
      <c r="G81" s="234"/>
      <c r="H81" s="235" t="s">
        <v>26</v>
      </c>
      <c r="I81" s="236"/>
      <c r="J81" s="237"/>
      <c r="K81" s="237"/>
      <c r="L81" s="237"/>
      <c r="M81" s="237"/>
      <c r="N81" s="237"/>
      <c r="O81" s="237"/>
      <c r="P81" s="238"/>
      <c r="Q81" s="25"/>
      <c r="R81" s="25"/>
      <c r="S81" s="25"/>
      <c r="T81" s="25"/>
      <c r="U81" s="25"/>
      <c r="V81" s="25"/>
      <c r="W81" s="78"/>
    </row>
    <row r="82" spans="1:26" ht="19.95" customHeight="1">
      <c r="A82" s="278"/>
      <c r="B82" s="283" t="s">
        <v>29</v>
      </c>
      <c r="C82" s="185"/>
      <c r="D82" s="185"/>
      <c r="E82" s="186"/>
      <c r="F82" s="228"/>
      <c r="G82" s="228"/>
      <c r="H82" s="229" t="s">
        <v>24</v>
      </c>
      <c r="I82" s="229"/>
      <c r="J82" s="218"/>
      <c r="K82" s="218"/>
      <c r="L82" s="218"/>
      <c r="M82" s="218"/>
      <c r="N82" s="218"/>
      <c r="O82" s="218"/>
      <c r="P82" s="218"/>
      <c r="Q82" s="14"/>
      <c r="R82" s="14"/>
      <c r="S82" s="14"/>
      <c r="T82" s="14"/>
      <c r="U82" s="14"/>
      <c r="V82" s="14"/>
      <c r="W82" s="78"/>
    </row>
    <row r="83" spans="1:26" ht="19.95" customHeight="1">
      <c r="A83" s="278"/>
      <c r="B83" s="283" t="s">
        <v>30</v>
      </c>
      <c r="C83" s="185"/>
      <c r="D83" s="185"/>
      <c r="E83" s="186"/>
      <c r="F83" s="228"/>
      <c r="G83" s="228"/>
      <c r="H83" s="229" t="s">
        <v>946</v>
      </c>
      <c r="I83" s="229"/>
      <c r="J83" s="218"/>
      <c r="K83" s="218"/>
      <c r="L83" s="218"/>
      <c r="M83" s="218"/>
      <c r="N83" s="218"/>
      <c r="O83" s="218"/>
      <c r="P83" s="218"/>
      <c r="Q83" s="14"/>
      <c r="R83" s="14"/>
      <c r="S83" s="14"/>
      <c r="T83" s="14"/>
      <c r="U83" s="14"/>
      <c r="V83" s="14"/>
      <c r="W83" s="78"/>
    </row>
    <row r="84" spans="1:26" ht="19.95" customHeight="1">
      <c r="A84" s="22"/>
      <c r="B84" s="285" t="s">
        <v>100</v>
      </c>
      <c r="C84" s="3"/>
      <c r="D84" s="3"/>
      <c r="E84" s="21"/>
      <c r="F84" s="21"/>
      <c r="G84" s="21"/>
      <c r="H84" s="218"/>
      <c r="I84" s="218"/>
      <c r="J84" s="218"/>
      <c r="K84" s="218"/>
      <c r="L84" s="218"/>
      <c r="M84" s="218"/>
      <c r="N84" s="218"/>
      <c r="O84" s="218"/>
      <c r="P84" s="218"/>
      <c r="Q84" s="14"/>
      <c r="R84" s="14"/>
      <c r="S84" s="14"/>
      <c r="T84" s="14"/>
      <c r="U84" s="14"/>
      <c r="V84" s="14"/>
      <c r="W84" s="78"/>
    </row>
    <row r="85" spans="1:26" ht="19.95" customHeight="1">
      <c r="A85" s="22"/>
      <c r="B85" s="285" t="s">
        <v>762</v>
      </c>
      <c r="C85" s="3"/>
      <c r="D85" s="3"/>
      <c r="E85" s="21"/>
      <c r="F85" s="21"/>
      <c r="G85" s="21"/>
      <c r="H85" s="218"/>
      <c r="I85" s="218"/>
      <c r="J85" s="218"/>
      <c r="K85" s="218"/>
      <c r="L85" s="218"/>
      <c r="M85" s="218"/>
      <c r="N85" s="218"/>
      <c r="O85" s="218"/>
      <c r="P85" s="218"/>
      <c r="Q85" s="14"/>
      <c r="R85" s="14"/>
      <c r="S85" s="14"/>
      <c r="T85" s="14"/>
      <c r="U85" s="14"/>
      <c r="V85" s="14"/>
      <c r="W85" s="78"/>
    </row>
    <row r="86" spans="1:26" ht="19.95" customHeight="1">
      <c r="A86" s="22"/>
      <c r="B86" s="50"/>
      <c r="C86" s="3"/>
      <c r="D86" s="3"/>
      <c r="E86" s="21"/>
      <c r="F86" s="21"/>
      <c r="G86" s="21"/>
      <c r="H86" s="218"/>
      <c r="I86" s="218"/>
      <c r="J86" s="218"/>
      <c r="K86" s="218"/>
      <c r="L86" s="218"/>
      <c r="M86" s="218"/>
      <c r="N86" s="218"/>
      <c r="O86" s="218"/>
      <c r="P86" s="218"/>
      <c r="Q86" s="14"/>
      <c r="R86" s="14"/>
      <c r="S86" s="14"/>
      <c r="T86" s="14"/>
      <c r="U86" s="14"/>
      <c r="V86" s="14"/>
      <c r="W86" s="78"/>
    </row>
    <row r="87" spans="1:26" ht="19.95" customHeight="1">
      <c r="A87" s="22"/>
      <c r="B87" s="50"/>
      <c r="C87" s="3"/>
      <c r="D87" s="3"/>
      <c r="E87" s="21"/>
      <c r="F87" s="21"/>
      <c r="G87" s="21"/>
      <c r="H87" s="218"/>
      <c r="I87" s="218"/>
      <c r="J87" s="218"/>
      <c r="K87" s="218"/>
      <c r="L87" s="218"/>
      <c r="M87" s="218"/>
      <c r="N87" s="218"/>
      <c r="O87" s="218"/>
      <c r="P87" s="218"/>
      <c r="Q87" s="14"/>
      <c r="R87" s="14"/>
      <c r="S87" s="14"/>
      <c r="T87" s="14"/>
      <c r="U87" s="14"/>
      <c r="V87" s="14"/>
      <c r="W87" s="78"/>
    </row>
    <row r="88" spans="1:26" ht="19.95" customHeight="1">
      <c r="A88" s="22"/>
      <c r="B88" s="294" t="s">
        <v>62</v>
      </c>
      <c r="C88" s="230"/>
      <c r="D88" s="230"/>
      <c r="E88" s="21"/>
      <c r="F88" s="21"/>
      <c r="G88" s="21"/>
      <c r="H88" s="218"/>
      <c r="I88" s="218"/>
      <c r="J88" s="218"/>
      <c r="K88" s="218"/>
      <c r="L88" s="218"/>
      <c r="M88" s="218"/>
      <c r="N88" s="218"/>
      <c r="O88" s="218"/>
      <c r="P88" s="218"/>
      <c r="Q88" s="14"/>
      <c r="R88" s="14"/>
      <c r="S88" s="14"/>
      <c r="T88" s="14"/>
      <c r="U88" s="14"/>
      <c r="V88" s="14"/>
      <c r="W88" s="78"/>
    </row>
    <row r="89" spans="1:26">
      <c r="A89" s="2"/>
      <c r="B89" s="295" t="s">
        <v>90</v>
      </c>
      <c r="C89" s="180" t="s">
        <v>91</v>
      </c>
      <c r="D89" s="180" t="s">
        <v>92</v>
      </c>
      <c r="E89" s="221"/>
      <c r="F89" s="221" t="s">
        <v>93</v>
      </c>
      <c r="G89" s="221" t="s">
        <v>94</v>
      </c>
      <c r="H89" s="222" t="s">
        <v>95</v>
      </c>
      <c r="I89" s="222" t="s">
        <v>96</v>
      </c>
      <c r="J89" s="222"/>
      <c r="K89" s="222"/>
      <c r="L89" s="222"/>
      <c r="M89" s="222"/>
      <c r="N89" s="222"/>
      <c r="O89" s="222"/>
      <c r="P89" s="222" t="s">
        <v>97</v>
      </c>
      <c r="Q89" s="223"/>
      <c r="R89" s="223"/>
      <c r="S89" s="180" t="s">
        <v>98</v>
      </c>
      <c r="T89" s="224"/>
      <c r="U89" s="224"/>
      <c r="V89" s="180" t="s">
        <v>99</v>
      </c>
      <c r="W89" s="78"/>
    </row>
    <row r="90" spans="1:26">
      <c r="A90" s="13"/>
      <c r="B90" s="296"/>
      <c r="C90" s="240"/>
      <c r="D90" s="198" t="s">
        <v>63</v>
      </c>
      <c r="E90" s="198"/>
      <c r="F90" s="194"/>
      <c r="G90" s="241"/>
      <c r="H90" s="194"/>
      <c r="I90" s="194"/>
      <c r="J90" s="195"/>
      <c r="K90" s="195"/>
      <c r="L90" s="195"/>
      <c r="M90" s="195"/>
      <c r="N90" s="195"/>
      <c r="O90" s="195"/>
      <c r="P90" s="195"/>
      <c r="Q90" s="193"/>
      <c r="R90" s="193"/>
      <c r="S90" s="193"/>
      <c r="T90" s="193"/>
      <c r="U90" s="193"/>
      <c r="V90" s="271"/>
      <c r="W90" s="302"/>
      <c r="X90" s="197"/>
      <c r="Y90" s="197"/>
      <c r="Z90" s="197"/>
    </row>
    <row r="91" spans="1:26">
      <c r="A91" s="13"/>
      <c r="B91" s="297"/>
      <c r="C91" s="243">
        <v>1</v>
      </c>
      <c r="D91" s="244" t="s">
        <v>101</v>
      </c>
      <c r="E91" s="244"/>
      <c r="F91" s="199"/>
      <c r="G91" s="242"/>
      <c r="H91" s="199"/>
      <c r="I91" s="199"/>
      <c r="J91" s="200"/>
      <c r="K91" s="200"/>
      <c r="L91" s="200"/>
      <c r="M91" s="200"/>
      <c r="N91" s="200"/>
      <c r="O91" s="200"/>
      <c r="P91" s="200"/>
      <c r="Q91" s="13"/>
      <c r="R91" s="13"/>
      <c r="S91" s="13"/>
      <c r="T91" s="13"/>
      <c r="U91" s="13"/>
      <c r="V91" s="272"/>
      <c r="W91" s="302"/>
      <c r="X91" s="197"/>
      <c r="Y91" s="197"/>
      <c r="Z91" s="197"/>
    </row>
    <row r="92" spans="1:26" ht="25.05" customHeight="1">
      <c r="A92" s="251"/>
      <c r="B92" s="298">
        <v>1</v>
      </c>
      <c r="C92" s="252" t="s">
        <v>767</v>
      </c>
      <c r="D92" s="253" t="s">
        <v>768</v>
      </c>
      <c r="E92" s="253"/>
      <c r="F92" s="246" t="s">
        <v>104</v>
      </c>
      <c r="G92" s="247">
        <v>3.3802500000000002</v>
      </c>
      <c r="H92" s="254"/>
      <c r="I92" s="246">
        <f>ROUND(G92*(H92),2)</f>
        <v>0</v>
      </c>
      <c r="J92" s="248">
        <f>ROUND(G92*(N92),2)</f>
        <v>0</v>
      </c>
      <c r="K92" s="249">
        <f>ROUND(G92*(O92),2)</f>
        <v>0</v>
      </c>
      <c r="L92" s="249">
        <f>ROUND(G92*(H92),2)</f>
        <v>0</v>
      </c>
      <c r="M92" s="249"/>
      <c r="N92" s="249">
        <v>0</v>
      </c>
      <c r="O92" s="249"/>
      <c r="P92" s="255"/>
      <c r="Q92" s="255"/>
      <c r="R92" s="255"/>
      <c r="S92" s="250">
        <f>ROUND(G92*(P92),3)</f>
        <v>0</v>
      </c>
      <c r="T92" s="250"/>
      <c r="U92" s="250"/>
      <c r="V92" s="273"/>
      <c r="W92" s="78"/>
      <c r="Z92">
        <v>0</v>
      </c>
    </row>
    <row r="93" spans="1:26" ht="25.05" customHeight="1">
      <c r="A93" s="251"/>
      <c r="B93" s="298">
        <v>2</v>
      </c>
      <c r="C93" s="252" t="s">
        <v>769</v>
      </c>
      <c r="D93" s="253" t="s">
        <v>770</v>
      </c>
      <c r="E93" s="253"/>
      <c r="F93" s="246" t="s">
        <v>104</v>
      </c>
      <c r="G93" s="247">
        <v>0.84524999999999995</v>
      </c>
      <c r="H93" s="254"/>
      <c r="I93" s="246">
        <f>ROUND(G93*(H93),2)</f>
        <v>0</v>
      </c>
      <c r="J93" s="248">
        <f>ROUND(G93*(N93),2)</f>
        <v>0</v>
      </c>
      <c r="K93" s="249">
        <f>ROUND(G93*(O93),2)</f>
        <v>0</v>
      </c>
      <c r="L93" s="249">
        <f>ROUND(G93*(H93),2)</f>
        <v>0</v>
      </c>
      <c r="M93" s="249"/>
      <c r="N93" s="249">
        <v>0</v>
      </c>
      <c r="O93" s="249"/>
      <c r="P93" s="255"/>
      <c r="Q93" s="255"/>
      <c r="R93" s="255"/>
      <c r="S93" s="250">
        <f>ROUND(G93*(P93),3)</f>
        <v>0</v>
      </c>
      <c r="T93" s="250"/>
      <c r="U93" s="250"/>
      <c r="V93" s="273"/>
      <c r="W93" s="78"/>
      <c r="Z93">
        <v>0</v>
      </c>
    </row>
    <row r="94" spans="1:26" ht="25.05" customHeight="1">
      <c r="A94" s="251"/>
      <c r="B94" s="298">
        <v>3</v>
      </c>
      <c r="C94" s="252" t="s">
        <v>771</v>
      </c>
      <c r="D94" s="253" t="s">
        <v>772</v>
      </c>
      <c r="E94" s="253"/>
      <c r="F94" s="246" t="s">
        <v>104</v>
      </c>
      <c r="G94" s="247">
        <v>0.84499999999999997</v>
      </c>
      <c r="H94" s="254"/>
      <c r="I94" s="246">
        <f>ROUND(G94*(H94),2)</f>
        <v>0</v>
      </c>
      <c r="J94" s="248">
        <f>ROUND(G94*(N94),2)</f>
        <v>0</v>
      </c>
      <c r="K94" s="249">
        <f>ROUND(G94*(O94),2)</f>
        <v>0</v>
      </c>
      <c r="L94" s="249">
        <f>ROUND(G94*(H94),2)</f>
        <v>0</v>
      </c>
      <c r="M94" s="249"/>
      <c r="N94" s="249">
        <v>0</v>
      </c>
      <c r="O94" s="249"/>
      <c r="P94" s="255"/>
      <c r="Q94" s="255"/>
      <c r="R94" s="255"/>
      <c r="S94" s="250">
        <f>ROUND(G94*(P94),3)</f>
        <v>0</v>
      </c>
      <c r="T94" s="250"/>
      <c r="U94" s="250"/>
      <c r="V94" s="273"/>
      <c r="W94" s="78"/>
      <c r="Z94">
        <v>0</v>
      </c>
    </row>
    <row r="95" spans="1:26" ht="25.05" customHeight="1">
      <c r="A95" s="251"/>
      <c r="B95" s="298">
        <v>4</v>
      </c>
      <c r="C95" s="252" t="s">
        <v>773</v>
      </c>
      <c r="D95" s="253" t="s">
        <v>774</v>
      </c>
      <c r="E95" s="253"/>
      <c r="F95" s="246" t="s">
        <v>104</v>
      </c>
      <c r="G95" s="247">
        <v>0.84499999999999997</v>
      </c>
      <c r="H95" s="254"/>
      <c r="I95" s="246">
        <f>ROUND(G95*(H95),2)</f>
        <v>0</v>
      </c>
      <c r="J95" s="248">
        <f>ROUND(G95*(N95),2)</f>
        <v>0</v>
      </c>
      <c r="K95" s="249">
        <f>ROUND(G95*(O95),2)</f>
        <v>0</v>
      </c>
      <c r="L95" s="249">
        <f>ROUND(G95*(H95),2)</f>
        <v>0</v>
      </c>
      <c r="M95" s="249"/>
      <c r="N95" s="249">
        <v>0</v>
      </c>
      <c r="O95" s="249"/>
      <c r="P95" s="255"/>
      <c r="Q95" s="255"/>
      <c r="R95" s="255"/>
      <c r="S95" s="250">
        <f>ROUND(G95*(P95),3)</f>
        <v>0</v>
      </c>
      <c r="T95" s="250"/>
      <c r="U95" s="250"/>
      <c r="V95" s="273"/>
      <c r="W95" s="78"/>
      <c r="Z95">
        <v>0</v>
      </c>
    </row>
    <row r="96" spans="1:26" ht="25.05" customHeight="1">
      <c r="A96" s="251"/>
      <c r="B96" s="298">
        <v>5</v>
      </c>
      <c r="C96" s="252" t="s">
        <v>775</v>
      </c>
      <c r="D96" s="253" t="s">
        <v>776</v>
      </c>
      <c r="E96" s="253"/>
      <c r="F96" s="246" t="s">
        <v>104</v>
      </c>
      <c r="G96" s="247">
        <v>2.5350000000000001</v>
      </c>
      <c r="H96" s="254"/>
      <c r="I96" s="246">
        <f>ROUND(G96*(H96),2)</f>
        <v>0</v>
      </c>
      <c r="J96" s="248">
        <f>ROUND(G96*(N96),2)</f>
        <v>0</v>
      </c>
      <c r="K96" s="249">
        <f>ROUND(G96*(O96),2)</f>
        <v>0</v>
      </c>
      <c r="L96" s="249">
        <f>ROUND(G96*(H96),2)</f>
        <v>0</v>
      </c>
      <c r="M96" s="249"/>
      <c r="N96" s="249">
        <v>0</v>
      </c>
      <c r="O96" s="249"/>
      <c r="P96" s="255"/>
      <c r="Q96" s="255"/>
      <c r="R96" s="255"/>
      <c r="S96" s="250">
        <f>ROUND(G96*(P96),3)</f>
        <v>0</v>
      </c>
      <c r="T96" s="250"/>
      <c r="U96" s="250"/>
      <c r="V96" s="273"/>
      <c r="W96" s="78"/>
      <c r="Z96">
        <v>0</v>
      </c>
    </row>
    <row r="97" spans="1:26" ht="25.05" customHeight="1">
      <c r="A97" s="251"/>
      <c r="B97" s="298">
        <v>6</v>
      </c>
      <c r="C97" s="252" t="s">
        <v>777</v>
      </c>
      <c r="D97" s="253" t="s">
        <v>778</v>
      </c>
      <c r="E97" s="253"/>
      <c r="F97" s="246" t="s">
        <v>104</v>
      </c>
      <c r="G97" s="247">
        <v>0.84499999999999997</v>
      </c>
      <c r="H97" s="254"/>
      <c r="I97" s="246">
        <f>ROUND(G97*(H97),2)</f>
        <v>0</v>
      </c>
      <c r="J97" s="248">
        <f>ROUND(G97*(N97),2)</f>
        <v>0</v>
      </c>
      <c r="K97" s="249">
        <f>ROUND(G97*(O97),2)</f>
        <v>0</v>
      </c>
      <c r="L97" s="249">
        <f>ROUND(G97*(H97),2)</f>
        <v>0</v>
      </c>
      <c r="M97" s="249"/>
      <c r="N97" s="249">
        <v>0</v>
      </c>
      <c r="O97" s="249"/>
      <c r="P97" s="255"/>
      <c r="Q97" s="255"/>
      <c r="R97" s="255"/>
      <c r="S97" s="250">
        <f>ROUND(G97*(P97),3)</f>
        <v>0</v>
      </c>
      <c r="T97" s="250"/>
      <c r="U97" s="250"/>
      <c r="V97" s="273"/>
      <c r="W97" s="78"/>
      <c r="Z97">
        <v>0</v>
      </c>
    </row>
    <row r="98" spans="1:26" ht="25.05" customHeight="1">
      <c r="A98" s="251"/>
      <c r="B98" s="299">
        <v>7</v>
      </c>
      <c r="C98" s="262" t="s">
        <v>779</v>
      </c>
      <c r="D98" s="263" t="s">
        <v>780</v>
      </c>
      <c r="E98" s="263"/>
      <c r="F98" s="257" t="s">
        <v>131</v>
      </c>
      <c r="G98" s="258">
        <v>1.4128399999999999</v>
      </c>
      <c r="H98" s="264"/>
      <c r="I98" s="257">
        <f>ROUND(G98*(H98),2)</f>
        <v>0</v>
      </c>
      <c r="J98" s="259">
        <f>ROUND(G98*(N98),2)</f>
        <v>0</v>
      </c>
      <c r="K98" s="260">
        <f>ROUND(G98*(O98),2)</f>
        <v>0</v>
      </c>
      <c r="L98" s="260">
        <f>ROUND(G98*(H98),2)</f>
        <v>0</v>
      </c>
      <c r="M98" s="260">
        <f>ROUND(G98*(H98),2)</f>
        <v>0</v>
      </c>
      <c r="N98" s="260">
        <v>0</v>
      </c>
      <c r="O98" s="260"/>
      <c r="P98" s="265">
        <v>1.67</v>
      </c>
      <c r="Q98" s="265"/>
      <c r="R98" s="265">
        <v>1.67</v>
      </c>
      <c r="S98" s="261">
        <f>ROUND(G98*(P98),3)</f>
        <v>2.359</v>
      </c>
      <c r="T98" s="261"/>
      <c r="U98" s="261"/>
      <c r="V98" s="274"/>
      <c r="W98" s="78"/>
      <c r="Z98">
        <v>0</v>
      </c>
    </row>
    <row r="99" spans="1:26" ht="25.05" customHeight="1">
      <c r="A99" s="251"/>
      <c r="B99" s="298">
        <v>8</v>
      </c>
      <c r="C99" s="252" t="s">
        <v>781</v>
      </c>
      <c r="D99" s="253" t="s">
        <v>782</v>
      </c>
      <c r="E99" s="253"/>
      <c r="F99" s="246" t="s">
        <v>126</v>
      </c>
      <c r="G99" s="247">
        <v>1.105</v>
      </c>
      <c r="H99" s="254"/>
      <c r="I99" s="246">
        <f>ROUND(G99*(H99),2)</f>
        <v>0</v>
      </c>
      <c r="J99" s="248">
        <f>ROUND(G99*(N99),2)</f>
        <v>0</v>
      </c>
      <c r="K99" s="249">
        <f>ROUND(G99*(O99),2)</f>
        <v>0</v>
      </c>
      <c r="L99" s="249">
        <f>ROUND(G99*(H99),2)</f>
        <v>0</v>
      </c>
      <c r="M99" s="249"/>
      <c r="N99" s="249">
        <v>0</v>
      </c>
      <c r="O99" s="249"/>
      <c r="P99" s="255"/>
      <c r="Q99" s="255"/>
      <c r="R99" s="255"/>
      <c r="S99" s="250">
        <f>ROUND(G99*(P99),3)</f>
        <v>0</v>
      </c>
      <c r="T99" s="250"/>
      <c r="U99" s="250"/>
      <c r="V99" s="273">
        <f>ROUND(G99*(X99),3)</f>
        <v>0.17</v>
      </c>
      <c r="W99" s="78"/>
      <c r="X99">
        <v>0.154</v>
      </c>
      <c r="Z99">
        <v>0</v>
      </c>
    </row>
    <row r="100" spans="1:26" ht="25.05" customHeight="1">
      <c r="A100" s="251"/>
      <c r="B100" s="298">
        <v>9</v>
      </c>
      <c r="C100" s="252" t="s">
        <v>783</v>
      </c>
      <c r="D100" s="253" t="s">
        <v>784</v>
      </c>
      <c r="E100" s="253"/>
      <c r="F100" s="246" t="s">
        <v>126</v>
      </c>
      <c r="G100" s="247">
        <v>1.105</v>
      </c>
      <c r="H100" s="254"/>
      <c r="I100" s="246">
        <f>ROUND(G100*(H100),2)</f>
        <v>0</v>
      </c>
      <c r="J100" s="248">
        <f>ROUND(G100*(N100),2)</f>
        <v>0</v>
      </c>
      <c r="K100" s="249">
        <f>ROUND(G100*(O100),2)</f>
        <v>0</v>
      </c>
      <c r="L100" s="249">
        <f>ROUND(G100*(H100),2)</f>
        <v>0</v>
      </c>
      <c r="M100" s="249"/>
      <c r="N100" s="249">
        <v>0</v>
      </c>
      <c r="O100" s="249"/>
      <c r="P100" s="255"/>
      <c r="Q100" s="255"/>
      <c r="R100" s="255"/>
      <c r="S100" s="250">
        <f>ROUND(G100*(P100),3)</f>
        <v>0</v>
      </c>
      <c r="T100" s="250"/>
      <c r="U100" s="250"/>
      <c r="V100" s="273">
        <f>ROUND(G100*(X100),3)</f>
        <v>0.26500000000000001</v>
      </c>
      <c r="W100" s="78"/>
      <c r="X100">
        <v>0.24</v>
      </c>
      <c r="Z100">
        <v>0</v>
      </c>
    </row>
    <row r="101" spans="1:26">
      <c r="A101" s="13"/>
      <c r="B101" s="297"/>
      <c r="C101" s="243">
        <v>1</v>
      </c>
      <c r="D101" s="244" t="s">
        <v>101</v>
      </c>
      <c r="E101" s="244"/>
      <c r="F101" s="199"/>
      <c r="G101" s="242"/>
      <c r="H101" s="199"/>
      <c r="I101" s="203">
        <f>ROUND((SUM(I91:I100))/1,2)</f>
        <v>0</v>
      </c>
      <c r="J101" s="200"/>
      <c r="K101" s="200"/>
      <c r="L101" s="200">
        <f>ROUND((SUM(L91:L100))/1,2)</f>
        <v>0</v>
      </c>
      <c r="M101" s="200">
        <f>ROUND((SUM(M91:M100))/1,2)</f>
        <v>0</v>
      </c>
      <c r="N101" s="200"/>
      <c r="O101" s="200"/>
      <c r="P101" s="200"/>
      <c r="Q101" s="13"/>
      <c r="R101" s="13"/>
      <c r="S101" s="13">
        <f>ROUND((SUM(S91:S100))/1,2)</f>
        <v>2.36</v>
      </c>
      <c r="T101" s="13"/>
      <c r="U101" s="13"/>
      <c r="V101" s="275">
        <f>ROUND((SUM(V91:V100))/1,2)</f>
        <v>0.44</v>
      </c>
      <c r="W101" s="302"/>
      <c r="X101" s="197"/>
      <c r="Y101" s="197"/>
      <c r="Z101" s="197"/>
    </row>
    <row r="102" spans="1:26">
      <c r="A102" s="1"/>
      <c r="B102" s="290"/>
      <c r="C102" s="1"/>
      <c r="D102" s="1"/>
      <c r="E102" s="191"/>
      <c r="F102" s="191"/>
      <c r="G102" s="231"/>
      <c r="H102" s="191"/>
      <c r="I102" s="191"/>
      <c r="J102" s="192"/>
      <c r="K102" s="192"/>
      <c r="L102" s="192"/>
      <c r="M102" s="192"/>
      <c r="N102" s="192"/>
      <c r="O102" s="192"/>
      <c r="P102" s="192"/>
      <c r="Q102" s="1"/>
      <c r="R102" s="1"/>
      <c r="S102" s="1"/>
      <c r="T102" s="1"/>
      <c r="U102" s="1"/>
      <c r="V102" s="276"/>
      <c r="W102" s="78"/>
    </row>
    <row r="103" spans="1:26">
      <c r="A103" s="13"/>
      <c r="B103" s="297"/>
      <c r="C103" s="243">
        <v>5</v>
      </c>
      <c r="D103" s="244" t="s">
        <v>687</v>
      </c>
      <c r="E103" s="244"/>
      <c r="F103" s="199"/>
      <c r="G103" s="242"/>
      <c r="H103" s="199"/>
      <c r="I103" s="199"/>
      <c r="J103" s="200"/>
      <c r="K103" s="200"/>
      <c r="L103" s="200"/>
      <c r="M103" s="200"/>
      <c r="N103" s="200"/>
      <c r="O103" s="200"/>
      <c r="P103" s="200"/>
      <c r="Q103" s="13"/>
      <c r="R103" s="13"/>
      <c r="S103" s="13"/>
      <c r="T103" s="13"/>
      <c r="U103" s="13"/>
      <c r="V103" s="272"/>
      <c r="W103" s="302"/>
      <c r="X103" s="197"/>
      <c r="Y103" s="197"/>
      <c r="Z103" s="197"/>
    </row>
    <row r="104" spans="1:26" ht="25.05" customHeight="1">
      <c r="A104" s="251"/>
      <c r="B104" s="298">
        <v>10</v>
      </c>
      <c r="C104" s="252" t="s">
        <v>785</v>
      </c>
      <c r="D104" s="253" t="s">
        <v>786</v>
      </c>
      <c r="E104" s="253"/>
      <c r="F104" s="246" t="s">
        <v>126</v>
      </c>
      <c r="G104" s="247">
        <v>1.105</v>
      </c>
      <c r="H104" s="254"/>
      <c r="I104" s="246">
        <f>ROUND(G104*(H104),2)</f>
        <v>0</v>
      </c>
      <c r="J104" s="248">
        <f>ROUND(G104*(N104),2)</f>
        <v>0</v>
      </c>
      <c r="K104" s="249">
        <f>ROUND(G104*(O104),2)</f>
        <v>0</v>
      </c>
      <c r="L104" s="249">
        <f>ROUND(G104*(H104),2)</f>
        <v>0</v>
      </c>
      <c r="M104" s="249"/>
      <c r="N104" s="249">
        <v>0</v>
      </c>
      <c r="O104" s="249"/>
      <c r="P104" s="255">
        <v>0.27994000000000002</v>
      </c>
      <c r="Q104" s="255"/>
      <c r="R104" s="255">
        <v>0.27994000000000002</v>
      </c>
      <c r="S104" s="250">
        <f>ROUND(G104*(P104),3)</f>
        <v>0.309</v>
      </c>
      <c r="T104" s="250"/>
      <c r="U104" s="250"/>
      <c r="V104" s="273"/>
      <c r="W104" s="78"/>
      <c r="Z104">
        <v>0</v>
      </c>
    </row>
    <row r="105" spans="1:26" ht="25.05" customHeight="1">
      <c r="A105" s="251"/>
      <c r="B105" s="298">
        <v>11</v>
      </c>
      <c r="C105" s="252" t="s">
        <v>787</v>
      </c>
      <c r="D105" s="253" t="s">
        <v>788</v>
      </c>
      <c r="E105" s="253"/>
      <c r="F105" s="246" t="s">
        <v>126</v>
      </c>
      <c r="G105" s="247">
        <v>1.105</v>
      </c>
      <c r="H105" s="254"/>
      <c r="I105" s="246">
        <f>ROUND(G105*(H105),2)</f>
        <v>0</v>
      </c>
      <c r="J105" s="248">
        <f>ROUND(G105*(N105),2)</f>
        <v>0</v>
      </c>
      <c r="K105" s="249">
        <f>ROUND(G105*(O105),2)</f>
        <v>0</v>
      </c>
      <c r="L105" s="249">
        <f>ROUND(G105*(H105),2)</f>
        <v>0</v>
      </c>
      <c r="M105" s="249"/>
      <c r="N105" s="249">
        <v>0</v>
      </c>
      <c r="O105" s="249"/>
      <c r="P105" s="255">
        <v>0.112</v>
      </c>
      <c r="Q105" s="255"/>
      <c r="R105" s="255">
        <v>0.112</v>
      </c>
      <c r="S105" s="250">
        <f>ROUND(G105*(P105),3)</f>
        <v>0.124</v>
      </c>
      <c r="T105" s="250"/>
      <c r="U105" s="250"/>
      <c r="V105" s="273"/>
      <c r="W105" s="78"/>
      <c r="Z105">
        <v>0</v>
      </c>
    </row>
    <row r="106" spans="1:26">
      <c r="A106" s="13"/>
      <c r="B106" s="297"/>
      <c r="C106" s="243">
        <v>5</v>
      </c>
      <c r="D106" s="244" t="s">
        <v>687</v>
      </c>
      <c r="E106" s="244"/>
      <c r="F106" s="199"/>
      <c r="G106" s="242"/>
      <c r="H106" s="199"/>
      <c r="I106" s="203">
        <f>ROUND((SUM(I103:I105))/1,2)</f>
        <v>0</v>
      </c>
      <c r="J106" s="200"/>
      <c r="K106" s="200"/>
      <c r="L106" s="200">
        <f>ROUND((SUM(L103:L105))/1,2)</f>
        <v>0</v>
      </c>
      <c r="M106" s="200">
        <f>ROUND((SUM(M103:M105))/1,2)</f>
        <v>0</v>
      </c>
      <c r="N106" s="200"/>
      <c r="O106" s="200"/>
      <c r="P106" s="200"/>
      <c r="Q106" s="13"/>
      <c r="R106" s="13"/>
      <c r="S106" s="13">
        <f>ROUND((SUM(S103:S105))/1,2)</f>
        <v>0.43</v>
      </c>
      <c r="T106" s="13"/>
      <c r="U106" s="13"/>
      <c r="V106" s="275">
        <f>ROUND((SUM(V103:V105))/1,2)</f>
        <v>0</v>
      </c>
      <c r="W106" s="302"/>
      <c r="X106" s="197"/>
      <c r="Y106" s="197"/>
      <c r="Z106" s="197"/>
    </row>
    <row r="107" spans="1:26">
      <c r="A107" s="1"/>
      <c r="B107" s="290"/>
      <c r="C107" s="1"/>
      <c r="D107" s="1"/>
      <c r="E107" s="191"/>
      <c r="F107" s="191"/>
      <c r="G107" s="231"/>
      <c r="H107" s="191"/>
      <c r="I107" s="191"/>
      <c r="J107" s="192"/>
      <c r="K107" s="192"/>
      <c r="L107" s="192"/>
      <c r="M107" s="192"/>
      <c r="N107" s="192"/>
      <c r="O107" s="192"/>
      <c r="P107" s="192"/>
      <c r="Q107" s="1"/>
      <c r="R107" s="1"/>
      <c r="S107" s="1"/>
      <c r="T107" s="1"/>
      <c r="U107" s="1"/>
      <c r="V107" s="276"/>
      <c r="W107" s="78"/>
    </row>
    <row r="108" spans="1:26">
      <c r="A108" s="13"/>
      <c r="B108" s="297"/>
      <c r="C108" s="243">
        <v>8</v>
      </c>
      <c r="D108" s="244" t="s">
        <v>753</v>
      </c>
      <c r="E108" s="244"/>
      <c r="F108" s="199"/>
      <c r="G108" s="242"/>
      <c r="H108" s="199"/>
      <c r="I108" s="199"/>
      <c r="J108" s="200"/>
      <c r="K108" s="200"/>
      <c r="L108" s="200"/>
      <c r="M108" s="200"/>
      <c r="N108" s="200"/>
      <c r="O108" s="200"/>
      <c r="P108" s="200"/>
      <c r="Q108" s="13"/>
      <c r="R108" s="13"/>
      <c r="S108" s="13"/>
      <c r="T108" s="13"/>
      <c r="U108" s="13"/>
      <c r="V108" s="272"/>
      <c r="W108" s="302"/>
      <c r="X108" s="197"/>
      <c r="Y108" s="197"/>
      <c r="Z108" s="197"/>
    </row>
    <row r="109" spans="1:26" ht="25.05" customHeight="1">
      <c r="A109" s="251"/>
      <c r="B109" s="298">
        <v>12</v>
      </c>
      <c r="C109" s="252" t="s">
        <v>789</v>
      </c>
      <c r="D109" s="253" t="s">
        <v>790</v>
      </c>
      <c r="E109" s="253"/>
      <c r="F109" s="246" t="s">
        <v>217</v>
      </c>
      <c r="G109" s="247">
        <v>1</v>
      </c>
      <c r="H109" s="254"/>
      <c r="I109" s="246">
        <f>ROUND(G109*(H109),2)</f>
        <v>0</v>
      </c>
      <c r="J109" s="248">
        <f>ROUND(G109*(N109),2)</f>
        <v>0</v>
      </c>
      <c r="K109" s="249">
        <f>ROUND(G109*(O109),2)</f>
        <v>0</v>
      </c>
      <c r="L109" s="249">
        <f>ROUND(G109*(H109),2)</f>
        <v>0</v>
      </c>
      <c r="M109" s="249"/>
      <c r="N109" s="249">
        <v>0</v>
      </c>
      <c r="O109" s="249"/>
      <c r="P109" s="255"/>
      <c r="Q109" s="255"/>
      <c r="R109" s="255"/>
      <c r="S109" s="250">
        <f>ROUND(G109*(P109),3)</f>
        <v>0</v>
      </c>
      <c r="T109" s="250"/>
      <c r="U109" s="250"/>
      <c r="V109" s="273"/>
      <c r="W109" s="78"/>
      <c r="Z109">
        <v>0</v>
      </c>
    </row>
    <row r="110" spans="1:26" ht="25.05" customHeight="1">
      <c r="A110" s="251"/>
      <c r="B110" s="298">
        <v>13</v>
      </c>
      <c r="C110" s="252" t="s">
        <v>791</v>
      </c>
      <c r="D110" s="253" t="s">
        <v>792</v>
      </c>
      <c r="E110" s="253"/>
      <c r="F110" s="246" t="s">
        <v>171</v>
      </c>
      <c r="G110" s="247">
        <v>2.4000000000000004</v>
      </c>
      <c r="H110" s="254"/>
      <c r="I110" s="246">
        <f>ROUND(G110*(H110),2)</f>
        <v>0</v>
      </c>
      <c r="J110" s="248">
        <f>ROUND(G110*(N110),2)</f>
        <v>0</v>
      </c>
      <c r="K110" s="249">
        <f>ROUND(G110*(O110),2)</f>
        <v>0</v>
      </c>
      <c r="L110" s="249">
        <f>ROUND(G110*(H110),2)</f>
        <v>0</v>
      </c>
      <c r="M110" s="249"/>
      <c r="N110" s="249">
        <v>0</v>
      </c>
      <c r="O110" s="249"/>
      <c r="P110" s="255"/>
      <c r="Q110" s="255"/>
      <c r="R110" s="255"/>
      <c r="S110" s="250">
        <f>ROUND(G110*(P110),3)</f>
        <v>0</v>
      </c>
      <c r="T110" s="250"/>
      <c r="U110" s="250"/>
      <c r="V110" s="273"/>
      <c r="W110" s="78"/>
      <c r="Z110">
        <v>0</v>
      </c>
    </row>
    <row r="111" spans="1:26">
      <c r="A111" s="13"/>
      <c r="B111" s="297"/>
      <c r="C111" s="243">
        <v>8</v>
      </c>
      <c r="D111" s="244" t="s">
        <v>753</v>
      </c>
      <c r="E111" s="244"/>
      <c r="F111" s="199"/>
      <c r="G111" s="242"/>
      <c r="H111" s="199"/>
      <c r="I111" s="203">
        <f>ROUND((SUM(I108:I110))/1,2)</f>
        <v>0</v>
      </c>
      <c r="J111" s="200"/>
      <c r="K111" s="200"/>
      <c r="L111" s="200">
        <f>ROUND((SUM(L108:L110))/1,2)</f>
        <v>0</v>
      </c>
      <c r="M111" s="200">
        <f>ROUND((SUM(M108:M110))/1,2)</f>
        <v>0</v>
      </c>
      <c r="N111" s="200"/>
      <c r="O111" s="200"/>
      <c r="P111" s="200"/>
      <c r="Q111" s="13"/>
      <c r="R111" s="13"/>
      <c r="S111" s="13">
        <f>ROUND((SUM(S108:S110))/1,2)</f>
        <v>0</v>
      </c>
      <c r="T111" s="13"/>
      <c r="U111" s="13"/>
      <c r="V111" s="275">
        <f>ROUND((SUM(V108:V110))/1,2)</f>
        <v>0</v>
      </c>
      <c r="W111" s="302"/>
      <c r="X111" s="197"/>
      <c r="Y111" s="197"/>
      <c r="Z111" s="197"/>
    </row>
    <row r="112" spans="1:26">
      <c r="A112" s="1"/>
      <c r="B112" s="290"/>
      <c r="C112" s="1"/>
      <c r="D112" s="1"/>
      <c r="E112" s="191"/>
      <c r="F112" s="191"/>
      <c r="G112" s="231"/>
      <c r="H112" s="191"/>
      <c r="I112" s="191"/>
      <c r="J112" s="192"/>
      <c r="K112" s="192"/>
      <c r="L112" s="192"/>
      <c r="M112" s="192"/>
      <c r="N112" s="192"/>
      <c r="O112" s="192"/>
      <c r="P112" s="192"/>
      <c r="Q112" s="1"/>
      <c r="R112" s="1"/>
      <c r="S112" s="1"/>
      <c r="T112" s="1"/>
      <c r="U112" s="1"/>
      <c r="V112" s="276"/>
      <c r="W112" s="78"/>
    </row>
    <row r="113" spans="1:26">
      <c r="A113" s="13"/>
      <c r="B113" s="297"/>
      <c r="C113" s="243">
        <v>99</v>
      </c>
      <c r="D113" s="244" t="s">
        <v>237</v>
      </c>
      <c r="E113" s="244"/>
      <c r="F113" s="199"/>
      <c r="G113" s="242"/>
      <c r="H113" s="199"/>
      <c r="I113" s="199"/>
      <c r="J113" s="200"/>
      <c r="K113" s="200"/>
      <c r="L113" s="200"/>
      <c r="M113" s="200"/>
      <c r="N113" s="200"/>
      <c r="O113" s="200"/>
      <c r="P113" s="200"/>
      <c r="Q113" s="13"/>
      <c r="R113" s="13"/>
      <c r="S113" s="13"/>
      <c r="T113" s="13"/>
      <c r="U113" s="13"/>
      <c r="V113" s="272"/>
      <c r="W113" s="302"/>
      <c r="X113" s="197"/>
      <c r="Y113" s="197"/>
      <c r="Z113" s="197"/>
    </row>
    <row r="114" spans="1:26" ht="25.05" customHeight="1">
      <c r="A114" s="251"/>
      <c r="B114" s="298">
        <v>14</v>
      </c>
      <c r="C114" s="252" t="s">
        <v>793</v>
      </c>
      <c r="D114" s="253" t="s">
        <v>794</v>
      </c>
      <c r="E114" s="253"/>
      <c r="F114" s="246" t="s">
        <v>131</v>
      </c>
      <c r="G114" s="247">
        <v>2.7925364999999998</v>
      </c>
      <c r="H114" s="254"/>
      <c r="I114" s="246">
        <f>ROUND(G114*(H114),2)</f>
        <v>0</v>
      </c>
      <c r="J114" s="248">
        <f>ROUND(G114*(N114),2)</f>
        <v>0</v>
      </c>
      <c r="K114" s="249">
        <f>ROUND(G114*(O114),2)</f>
        <v>0</v>
      </c>
      <c r="L114" s="249">
        <f>ROUND(G114*(H114),2)</f>
        <v>0</v>
      </c>
      <c r="M114" s="249"/>
      <c r="N114" s="249">
        <v>0</v>
      </c>
      <c r="O114" s="249"/>
      <c r="P114" s="255"/>
      <c r="Q114" s="255"/>
      <c r="R114" s="255"/>
      <c r="S114" s="250">
        <f>ROUND(G114*(P114),3)</f>
        <v>0</v>
      </c>
      <c r="T114" s="250"/>
      <c r="U114" s="250"/>
      <c r="V114" s="273"/>
      <c r="W114" s="78"/>
      <c r="Z114">
        <v>0</v>
      </c>
    </row>
    <row r="115" spans="1:26">
      <c r="A115" s="13"/>
      <c r="B115" s="297"/>
      <c r="C115" s="243">
        <v>99</v>
      </c>
      <c r="D115" s="244" t="s">
        <v>237</v>
      </c>
      <c r="E115" s="244"/>
      <c r="F115" s="199"/>
      <c r="G115" s="242"/>
      <c r="H115" s="199"/>
      <c r="I115" s="203">
        <f>ROUND((SUM(I113:I114))/1,2)</f>
        <v>0</v>
      </c>
      <c r="J115" s="200"/>
      <c r="K115" s="200"/>
      <c r="L115" s="200">
        <f>ROUND((SUM(L113:L114))/1,2)</f>
        <v>0</v>
      </c>
      <c r="M115" s="200">
        <f>ROUND((SUM(M113:M114))/1,2)</f>
        <v>0</v>
      </c>
      <c r="N115" s="200"/>
      <c r="O115" s="200"/>
      <c r="P115" s="200"/>
      <c r="Q115" s="13"/>
      <c r="R115" s="13"/>
      <c r="S115" s="13">
        <f>ROUND((SUM(S113:S114))/1,2)</f>
        <v>0</v>
      </c>
      <c r="T115" s="13"/>
      <c r="U115" s="13"/>
      <c r="V115" s="275">
        <f>ROUND((SUM(V113:V114))/1,2)</f>
        <v>0</v>
      </c>
      <c r="W115" s="302"/>
      <c r="X115" s="197"/>
      <c r="Y115" s="197"/>
      <c r="Z115" s="197"/>
    </row>
    <row r="116" spans="1:26">
      <c r="A116" s="1"/>
      <c r="B116" s="290"/>
      <c r="C116" s="1"/>
      <c r="D116" s="1"/>
      <c r="E116" s="191"/>
      <c r="F116" s="191"/>
      <c r="G116" s="231"/>
      <c r="H116" s="191"/>
      <c r="I116" s="191"/>
      <c r="J116" s="192"/>
      <c r="K116" s="192"/>
      <c r="L116" s="192"/>
      <c r="M116" s="192"/>
      <c r="N116" s="192"/>
      <c r="O116" s="192"/>
      <c r="P116" s="192"/>
      <c r="Q116" s="1"/>
      <c r="R116" s="1"/>
      <c r="S116" s="1"/>
      <c r="T116" s="1"/>
      <c r="U116" s="1"/>
      <c r="V116" s="276"/>
      <c r="W116" s="78"/>
    </row>
    <row r="117" spans="1:26">
      <c r="A117" s="13"/>
      <c r="B117" s="297"/>
      <c r="C117" s="13"/>
      <c r="D117" s="202" t="s">
        <v>63</v>
      </c>
      <c r="E117" s="202"/>
      <c r="F117" s="199"/>
      <c r="G117" s="242"/>
      <c r="H117" s="199"/>
      <c r="I117" s="203">
        <f>ROUND((SUM(I90:I116))/2,2)</f>
        <v>0</v>
      </c>
      <c r="J117" s="200"/>
      <c r="K117" s="200"/>
      <c r="L117" s="199">
        <f>ROUND((SUM(L90:L116))/2,2)</f>
        <v>0</v>
      </c>
      <c r="M117" s="199">
        <f>ROUND((SUM(M90:M116))/2,2)</f>
        <v>0</v>
      </c>
      <c r="N117" s="200"/>
      <c r="O117" s="200"/>
      <c r="P117" s="266"/>
      <c r="Q117" s="13"/>
      <c r="R117" s="13"/>
      <c r="S117" s="266">
        <f>ROUND((SUM(S90:S116))/2,2)</f>
        <v>2.79</v>
      </c>
      <c r="T117" s="13"/>
      <c r="U117" s="13"/>
      <c r="V117" s="275">
        <f>ROUND((SUM(V90:V116))/2,2)</f>
        <v>0.44</v>
      </c>
      <c r="W117" s="78"/>
    </row>
    <row r="118" spans="1:26">
      <c r="A118" s="1"/>
      <c r="B118" s="290"/>
      <c r="C118" s="1"/>
      <c r="D118" s="1"/>
      <c r="E118" s="191"/>
      <c r="F118" s="191"/>
      <c r="G118" s="231"/>
      <c r="H118" s="191"/>
      <c r="I118" s="191"/>
      <c r="J118" s="192"/>
      <c r="K118" s="192"/>
      <c r="L118" s="192"/>
      <c r="M118" s="192"/>
      <c r="N118" s="192"/>
      <c r="O118" s="192"/>
      <c r="P118" s="192"/>
      <c r="Q118" s="1"/>
      <c r="R118" s="1"/>
      <c r="S118" s="1"/>
      <c r="T118" s="1"/>
      <c r="U118" s="1"/>
      <c r="V118" s="276"/>
      <c r="W118" s="78"/>
    </row>
    <row r="119" spans="1:26">
      <c r="A119" s="13"/>
      <c r="B119" s="297"/>
      <c r="C119" s="13"/>
      <c r="D119" s="202" t="s">
        <v>71</v>
      </c>
      <c r="E119" s="202"/>
      <c r="F119" s="199"/>
      <c r="G119" s="242"/>
      <c r="H119" s="199"/>
      <c r="I119" s="199"/>
      <c r="J119" s="200"/>
      <c r="K119" s="200"/>
      <c r="L119" s="200"/>
      <c r="M119" s="200"/>
      <c r="N119" s="200"/>
      <c r="O119" s="200"/>
      <c r="P119" s="200"/>
      <c r="Q119" s="13"/>
      <c r="R119" s="13"/>
      <c r="S119" s="13"/>
      <c r="T119" s="13"/>
      <c r="U119" s="13"/>
      <c r="V119" s="272"/>
      <c r="W119" s="302"/>
      <c r="X119" s="197"/>
      <c r="Y119" s="197"/>
      <c r="Z119" s="197"/>
    </row>
    <row r="120" spans="1:26">
      <c r="A120" s="13"/>
      <c r="B120" s="297"/>
      <c r="C120" s="243">
        <v>723</v>
      </c>
      <c r="D120" s="244" t="s">
        <v>795</v>
      </c>
      <c r="E120" s="244"/>
      <c r="F120" s="199"/>
      <c r="G120" s="242"/>
      <c r="H120" s="199"/>
      <c r="I120" s="199"/>
      <c r="J120" s="200"/>
      <c r="K120" s="200"/>
      <c r="L120" s="200"/>
      <c r="M120" s="200"/>
      <c r="N120" s="200"/>
      <c r="O120" s="200"/>
      <c r="P120" s="200"/>
      <c r="Q120" s="13"/>
      <c r="R120" s="13"/>
      <c r="S120" s="13"/>
      <c r="T120" s="13"/>
      <c r="U120" s="13"/>
      <c r="V120" s="272"/>
      <c r="W120" s="302"/>
      <c r="X120" s="197"/>
      <c r="Y120" s="197"/>
      <c r="Z120" s="197"/>
    </row>
    <row r="121" spans="1:26" ht="25.05" customHeight="1">
      <c r="A121" s="251"/>
      <c r="B121" s="298">
        <v>15</v>
      </c>
      <c r="C121" s="252" t="s">
        <v>796</v>
      </c>
      <c r="D121" s="253" t="s">
        <v>797</v>
      </c>
      <c r="E121" s="253"/>
      <c r="F121" s="246" t="s">
        <v>217</v>
      </c>
      <c r="G121" s="247">
        <v>1</v>
      </c>
      <c r="H121" s="254"/>
      <c r="I121" s="246">
        <f>ROUND(G121*(H121),2)</f>
        <v>0</v>
      </c>
      <c r="J121" s="248">
        <f>ROUND(G121*(N121),2)</f>
        <v>0</v>
      </c>
      <c r="K121" s="249">
        <f>ROUND(G121*(O121),2)</f>
        <v>0</v>
      </c>
      <c r="L121" s="249">
        <f>ROUND(G121*(H121),2)</f>
        <v>0</v>
      </c>
      <c r="M121" s="249"/>
      <c r="N121" s="249">
        <v>0</v>
      </c>
      <c r="O121" s="249"/>
      <c r="P121" s="255"/>
      <c r="Q121" s="255"/>
      <c r="R121" s="255"/>
      <c r="S121" s="250">
        <f>ROUND(G121*(P121),3)</f>
        <v>0</v>
      </c>
      <c r="T121" s="250"/>
      <c r="U121" s="250"/>
      <c r="V121" s="273"/>
      <c r="W121" s="78"/>
      <c r="Z121">
        <v>0</v>
      </c>
    </row>
    <row r="122" spans="1:26" ht="25.05" customHeight="1">
      <c r="A122" s="251"/>
      <c r="B122" s="298">
        <v>16</v>
      </c>
      <c r="C122" s="252" t="s">
        <v>798</v>
      </c>
      <c r="D122" s="253" t="s">
        <v>799</v>
      </c>
      <c r="E122" s="253"/>
      <c r="F122" s="246" t="s">
        <v>340</v>
      </c>
      <c r="G122" s="247">
        <v>1</v>
      </c>
      <c r="H122" s="254"/>
      <c r="I122" s="246">
        <f>ROUND(G122*(H122),2)</f>
        <v>0</v>
      </c>
      <c r="J122" s="248">
        <f>ROUND(G122*(N122),2)</f>
        <v>0</v>
      </c>
      <c r="K122" s="249">
        <f>ROUND(G122*(O122),2)</f>
        <v>0</v>
      </c>
      <c r="L122" s="249">
        <f>ROUND(G122*(H122),2)</f>
        <v>0</v>
      </c>
      <c r="M122" s="249"/>
      <c r="N122" s="249">
        <v>0</v>
      </c>
      <c r="O122" s="249"/>
      <c r="P122" s="255"/>
      <c r="Q122" s="255"/>
      <c r="R122" s="255"/>
      <c r="S122" s="250">
        <f>ROUND(G122*(P122),3)</f>
        <v>0</v>
      </c>
      <c r="T122" s="250"/>
      <c r="U122" s="250"/>
      <c r="V122" s="273"/>
      <c r="W122" s="78"/>
      <c r="Z122">
        <v>0</v>
      </c>
    </row>
    <row r="123" spans="1:26" ht="25.05" customHeight="1">
      <c r="A123" s="251"/>
      <c r="B123" s="298">
        <v>17</v>
      </c>
      <c r="C123" s="252" t="s">
        <v>800</v>
      </c>
      <c r="D123" s="253" t="s">
        <v>801</v>
      </c>
      <c r="E123" s="253"/>
      <c r="F123" s="246" t="s">
        <v>340</v>
      </c>
      <c r="G123" s="247">
        <v>2</v>
      </c>
      <c r="H123" s="254"/>
      <c r="I123" s="246">
        <f>ROUND(G123*(H123),2)</f>
        <v>0</v>
      </c>
      <c r="J123" s="248">
        <f>ROUND(G123*(N123),2)</f>
        <v>0</v>
      </c>
      <c r="K123" s="249">
        <f>ROUND(G123*(O123),2)</f>
        <v>0</v>
      </c>
      <c r="L123" s="249">
        <f>ROUND(G123*(H123),2)</f>
        <v>0</v>
      </c>
      <c r="M123" s="249"/>
      <c r="N123" s="249">
        <v>0</v>
      </c>
      <c r="O123" s="249"/>
      <c r="P123" s="255"/>
      <c r="Q123" s="255"/>
      <c r="R123" s="255"/>
      <c r="S123" s="250">
        <f>ROUND(G123*(P123),3)</f>
        <v>0</v>
      </c>
      <c r="T123" s="250"/>
      <c r="U123" s="250"/>
      <c r="V123" s="273"/>
      <c r="W123" s="78"/>
      <c r="Z123">
        <v>0</v>
      </c>
    </row>
    <row r="124" spans="1:26" ht="25.05" customHeight="1">
      <c r="A124" s="251"/>
      <c r="B124" s="298">
        <v>18</v>
      </c>
      <c r="C124" s="252" t="s">
        <v>802</v>
      </c>
      <c r="D124" s="253" t="s">
        <v>803</v>
      </c>
      <c r="E124" s="253"/>
      <c r="F124" s="246" t="s">
        <v>804</v>
      </c>
      <c r="G124" s="247">
        <v>1</v>
      </c>
      <c r="H124" s="254"/>
      <c r="I124" s="246">
        <f>ROUND(G124*(H124),2)</f>
        <v>0</v>
      </c>
      <c r="J124" s="248">
        <f>ROUND(G124*(N124),2)</f>
        <v>0</v>
      </c>
      <c r="K124" s="249">
        <f>ROUND(G124*(O124),2)</f>
        <v>0</v>
      </c>
      <c r="L124" s="249">
        <f>ROUND(G124*(H124),2)</f>
        <v>0</v>
      </c>
      <c r="M124" s="249"/>
      <c r="N124" s="249">
        <v>0</v>
      </c>
      <c r="O124" s="249"/>
      <c r="P124" s="255">
        <v>3.6500000000000005E-3</v>
      </c>
      <c r="Q124" s="255"/>
      <c r="R124" s="255">
        <v>3.6500000000000005E-3</v>
      </c>
      <c r="S124" s="250">
        <f>ROUND(G124*(P124),3)</f>
        <v>4.0000000000000001E-3</v>
      </c>
      <c r="T124" s="250"/>
      <c r="U124" s="250"/>
      <c r="V124" s="273"/>
      <c r="W124" s="78"/>
      <c r="Z124">
        <v>0</v>
      </c>
    </row>
    <row r="125" spans="1:26" ht="25.05" customHeight="1">
      <c r="A125" s="251"/>
      <c r="B125" s="299">
        <v>19</v>
      </c>
      <c r="C125" s="262" t="s">
        <v>805</v>
      </c>
      <c r="D125" s="263" t="s">
        <v>806</v>
      </c>
      <c r="E125" s="263"/>
      <c r="F125" s="257" t="s">
        <v>340</v>
      </c>
      <c r="G125" s="258">
        <v>2</v>
      </c>
      <c r="H125" s="264"/>
      <c r="I125" s="257">
        <f>ROUND(G125*(H125),2)</f>
        <v>0</v>
      </c>
      <c r="J125" s="259">
        <f>ROUND(G125*(N125),2)</f>
        <v>0</v>
      </c>
      <c r="K125" s="260">
        <f>ROUND(G125*(O125),2)</f>
        <v>0</v>
      </c>
      <c r="L125" s="260">
        <f>ROUND(G125*(H125),2)</f>
        <v>0</v>
      </c>
      <c r="M125" s="260">
        <f>ROUND(G125*(H125),2)</f>
        <v>0</v>
      </c>
      <c r="N125" s="260">
        <v>0</v>
      </c>
      <c r="O125" s="260"/>
      <c r="P125" s="265"/>
      <c r="Q125" s="265"/>
      <c r="R125" s="265"/>
      <c r="S125" s="261">
        <f>ROUND(G125*(P125),3)</f>
        <v>0</v>
      </c>
      <c r="T125" s="261"/>
      <c r="U125" s="261"/>
      <c r="V125" s="274"/>
      <c r="W125" s="78"/>
      <c r="Z125">
        <v>0</v>
      </c>
    </row>
    <row r="126" spans="1:26" ht="25.05" customHeight="1">
      <c r="A126" s="251"/>
      <c r="B126" s="298">
        <v>20</v>
      </c>
      <c r="C126" s="252" t="s">
        <v>807</v>
      </c>
      <c r="D126" s="253" t="s">
        <v>808</v>
      </c>
      <c r="E126" s="253"/>
      <c r="F126" s="246" t="s">
        <v>171</v>
      </c>
      <c r="G126" s="247">
        <v>1.3</v>
      </c>
      <c r="H126" s="254"/>
      <c r="I126" s="246">
        <f>ROUND(G126*(H126),2)</f>
        <v>0</v>
      </c>
      <c r="J126" s="248">
        <f>ROUND(G126*(N126),2)</f>
        <v>0</v>
      </c>
      <c r="K126" s="249">
        <f>ROUND(G126*(O126),2)</f>
        <v>0</v>
      </c>
      <c r="L126" s="249">
        <f>ROUND(G126*(H126),2)</f>
        <v>0</v>
      </c>
      <c r="M126" s="249"/>
      <c r="N126" s="249">
        <v>0</v>
      </c>
      <c r="O126" s="249"/>
      <c r="P126" s="255">
        <v>4.2899999999999995E-3</v>
      </c>
      <c r="Q126" s="255"/>
      <c r="R126" s="255">
        <v>4.2899999999999995E-3</v>
      </c>
      <c r="S126" s="250">
        <f>ROUND(G126*(P126),3)</f>
        <v>6.0000000000000001E-3</v>
      </c>
      <c r="T126" s="250"/>
      <c r="U126" s="250"/>
      <c r="V126" s="273"/>
      <c r="W126" s="78"/>
      <c r="Z126">
        <v>0</v>
      </c>
    </row>
    <row r="127" spans="1:26">
      <c r="A127" s="13"/>
      <c r="B127" s="297"/>
      <c r="C127" s="243">
        <v>723</v>
      </c>
      <c r="D127" s="244" t="s">
        <v>795</v>
      </c>
      <c r="E127" s="244"/>
      <c r="F127" s="199"/>
      <c r="G127" s="242"/>
      <c r="H127" s="199"/>
      <c r="I127" s="203">
        <f>ROUND((SUM(I120:I126))/1,2)</f>
        <v>0</v>
      </c>
      <c r="J127" s="200"/>
      <c r="K127" s="200"/>
      <c r="L127" s="200">
        <f>ROUND((SUM(L120:L126))/1,2)</f>
        <v>0</v>
      </c>
      <c r="M127" s="200">
        <f>ROUND((SUM(M120:M126))/1,2)</f>
        <v>0</v>
      </c>
      <c r="N127" s="200"/>
      <c r="O127" s="200"/>
      <c r="P127" s="200"/>
      <c r="Q127" s="13"/>
      <c r="R127" s="13"/>
      <c r="S127" s="13">
        <f>ROUND((SUM(S120:S126))/1,2)</f>
        <v>0.01</v>
      </c>
      <c r="T127" s="13"/>
      <c r="U127" s="13"/>
      <c r="V127" s="275">
        <f>ROUND((SUM(V120:V126))/1,2)</f>
        <v>0</v>
      </c>
      <c r="W127" s="302"/>
      <c r="X127" s="197"/>
      <c r="Y127" s="197"/>
      <c r="Z127" s="197"/>
    </row>
    <row r="128" spans="1:26">
      <c r="A128" s="1"/>
      <c r="B128" s="290"/>
      <c r="C128" s="1"/>
      <c r="D128" s="1"/>
      <c r="E128" s="191"/>
      <c r="F128" s="191"/>
      <c r="G128" s="231"/>
      <c r="H128" s="191"/>
      <c r="I128" s="191"/>
      <c r="J128" s="192"/>
      <c r="K128" s="192"/>
      <c r="L128" s="192"/>
      <c r="M128" s="192"/>
      <c r="N128" s="192"/>
      <c r="O128" s="192"/>
      <c r="P128" s="192"/>
      <c r="Q128" s="1"/>
      <c r="R128" s="1"/>
      <c r="S128" s="1"/>
      <c r="T128" s="1"/>
      <c r="U128" s="1"/>
      <c r="V128" s="276"/>
      <c r="W128" s="78"/>
    </row>
    <row r="129" spans="1:26">
      <c r="A129" s="13"/>
      <c r="B129" s="297"/>
      <c r="C129" s="13"/>
      <c r="D129" s="202" t="s">
        <v>71</v>
      </c>
      <c r="E129" s="202"/>
      <c r="F129" s="199"/>
      <c r="G129" s="242"/>
      <c r="H129" s="199"/>
      <c r="I129" s="203">
        <f>ROUND((SUM(I119:I128))/2,2)</f>
        <v>0</v>
      </c>
      <c r="J129" s="200"/>
      <c r="K129" s="200"/>
      <c r="L129" s="199">
        <f>ROUND((SUM(L119:L128))/2,2)</f>
        <v>0</v>
      </c>
      <c r="M129" s="199">
        <f>ROUND((SUM(M119:M128))/2,2)</f>
        <v>0</v>
      </c>
      <c r="N129" s="200"/>
      <c r="O129" s="200"/>
      <c r="P129" s="266"/>
      <c r="Q129" s="13"/>
      <c r="R129" s="13"/>
      <c r="S129" s="266">
        <f>ROUND((SUM(S119:S128))/2,2)</f>
        <v>0.01</v>
      </c>
      <c r="T129" s="13"/>
      <c r="U129" s="13"/>
      <c r="V129" s="275">
        <f>ROUND((SUM(V119:V128))/2,2)</f>
        <v>0</v>
      </c>
      <c r="W129" s="78"/>
    </row>
    <row r="130" spans="1:26">
      <c r="A130" s="1"/>
      <c r="B130" s="290"/>
      <c r="C130" s="1"/>
      <c r="D130" s="1"/>
      <c r="E130" s="191"/>
      <c r="F130" s="191"/>
      <c r="G130" s="231"/>
      <c r="H130" s="191"/>
      <c r="I130" s="191"/>
      <c r="J130" s="192"/>
      <c r="K130" s="192"/>
      <c r="L130" s="192"/>
      <c r="M130" s="192"/>
      <c r="N130" s="192"/>
      <c r="O130" s="192"/>
      <c r="P130" s="192"/>
      <c r="Q130" s="1"/>
      <c r="R130" s="1"/>
      <c r="S130" s="1"/>
      <c r="T130" s="1"/>
      <c r="U130" s="1"/>
      <c r="V130" s="276"/>
      <c r="W130" s="78"/>
    </row>
    <row r="131" spans="1:26">
      <c r="A131" s="13"/>
      <c r="B131" s="297"/>
      <c r="C131" s="13"/>
      <c r="D131" s="202" t="s">
        <v>756</v>
      </c>
      <c r="E131" s="202"/>
      <c r="F131" s="199"/>
      <c r="G131" s="242"/>
      <c r="H131" s="199"/>
      <c r="I131" s="199"/>
      <c r="J131" s="200"/>
      <c r="K131" s="200"/>
      <c r="L131" s="200"/>
      <c r="M131" s="200"/>
      <c r="N131" s="200"/>
      <c r="O131" s="200"/>
      <c r="P131" s="200"/>
      <c r="Q131" s="13"/>
      <c r="R131" s="13"/>
      <c r="S131" s="13"/>
      <c r="T131" s="13"/>
      <c r="U131" s="13"/>
      <c r="V131" s="272"/>
      <c r="W131" s="302"/>
      <c r="X131" s="197"/>
      <c r="Y131" s="197"/>
      <c r="Z131" s="197"/>
    </row>
    <row r="132" spans="1:26">
      <c r="A132" s="13"/>
      <c r="B132" s="297"/>
      <c r="C132" s="243">
        <v>923</v>
      </c>
      <c r="D132" s="244" t="s">
        <v>809</v>
      </c>
      <c r="E132" s="244"/>
      <c r="F132" s="13"/>
      <c r="G132" s="242"/>
      <c r="H132" s="199"/>
      <c r="I132" s="199"/>
      <c r="J132" s="13"/>
      <c r="K132" s="13"/>
      <c r="L132" s="13"/>
      <c r="M132" s="13"/>
      <c r="N132" s="13"/>
      <c r="O132" s="13"/>
      <c r="P132" s="13"/>
      <c r="Q132" s="13"/>
      <c r="R132" s="13"/>
      <c r="S132" s="13"/>
      <c r="T132" s="13"/>
      <c r="U132" s="13"/>
      <c r="V132" s="272"/>
      <c r="W132" s="302"/>
      <c r="X132" s="197"/>
      <c r="Y132" s="197"/>
      <c r="Z132" s="197"/>
    </row>
    <row r="133" spans="1:26" ht="25.05" customHeight="1">
      <c r="A133" s="251"/>
      <c r="B133" s="298">
        <v>21</v>
      </c>
      <c r="C133" s="252" t="s">
        <v>810</v>
      </c>
      <c r="D133" s="253" t="s">
        <v>811</v>
      </c>
      <c r="E133" s="253"/>
      <c r="F133" s="245" t="s">
        <v>812</v>
      </c>
      <c r="G133" s="247">
        <v>1</v>
      </c>
      <c r="H133" s="254"/>
      <c r="I133" s="246">
        <f>ROUND(G133*(H133),2)</f>
        <v>0</v>
      </c>
      <c r="J133" s="245">
        <f>ROUND(G133*(N133),2)</f>
        <v>0</v>
      </c>
      <c r="K133" s="250">
        <f>ROUND(G133*(O133),2)</f>
        <v>0</v>
      </c>
      <c r="L133" s="250">
        <f>ROUND(G133*(H133),2)</f>
        <v>0</v>
      </c>
      <c r="M133" s="250"/>
      <c r="N133" s="250">
        <v>0</v>
      </c>
      <c r="O133" s="250"/>
      <c r="P133" s="255"/>
      <c r="Q133" s="255"/>
      <c r="R133" s="255"/>
      <c r="S133" s="250">
        <f>ROUND(G133*(P133),3)</f>
        <v>0</v>
      </c>
      <c r="T133" s="250"/>
      <c r="U133" s="250"/>
      <c r="V133" s="273"/>
      <c r="W133" s="78"/>
      <c r="Z133">
        <v>0</v>
      </c>
    </row>
    <row r="134" spans="1:26" ht="25.05" customHeight="1">
      <c r="A134" s="251"/>
      <c r="B134" s="298">
        <v>22</v>
      </c>
      <c r="C134" s="252" t="s">
        <v>813</v>
      </c>
      <c r="D134" s="253" t="s">
        <v>814</v>
      </c>
      <c r="E134" s="253"/>
      <c r="F134" s="245" t="s">
        <v>340</v>
      </c>
      <c r="G134" s="247">
        <v>1</v>
      </c>
      <c r="H134" s="254"/>
      <c r="I134" s="246">
        <f>ROUND(G134*(H134),2)</f>
        <v>0</v>
      </c>
      <c r="J134" s="245">
        <f>ROUND(G134*(N134),2)</f>
        <v>0</v>
      </c>
      <c r="K134" s="250">
        <f>ROUND(G134*(O134),2)</f>
        <v>0</v>
      </c>
      <c r="L134" s="250">
        <f>ROUND(G134*(H134),2)</f>
        <v>0</v>
      </c>
      <c r="M134" s="250"/>
      <c r="N134" s="250">
        <v>0</v>
      </c>
      <c r="O134" s="250"/>
      <c r="P134" s="255">
        <v>2.1000000000000001E-4</v>
      </c>
      <c r="Q134" s="255"/>
      <c r="R134" s="255">
        <v>2.1000000000000001E-4</v>
      </c>
      <c r="S134" s="250">
        <f>ROUND(G134*(P134),3)</f>
        <v>0</v>
      </c>
      <c r="T134" s="250"/>
      <c r="U134" s="250"/>
      <c r="V134" s="273"/>
      <c r="W134" s="78"/>
      <c r="Z134">
        <v>0</v>
      </c>
    </row>
    <row r="135" spans="1:26" ht="25.05" customHeight="1">
      <c r="A135" s="251"/>
      <c r="B135" s="298">
        <v>23</v>
      </c>
      <c r="C135" s="252" t="s">
        <v>815</v>
      </c>
      <c r="D135" s="253" t="s">
        <v>816</v>
      </c>
      <c r="E135" s="253"/>
      <c r="F135" s="245" t="s">
        <v>171</v>
      </c>
      <c r="G135" s="247">
        <v>2.5700000000000003</v>
      </c>
      <c r="H135" s="254"/>
      <c r="I135" s="246">
        <f>ROUND(G135*(H135),2)</f>
        <v>0</v>
      </c>
      <c r="J135" s="245">
        <f>ROUND(G135*(N135),2)</f>
        <v>0</v>
      </c>
      <c r="K135" s="250">
        <f>ROUND(G135*(O135),2)</f>
        <v>0</v>
      </c>
      <c r="L135" s="250">
        <f>ROUND(G135*(H135),2)</f>
        <v>0</v>
      </c>
      <c r="M135" s="250"/>
      <c r="N135" s="250">
        <v>0</v>
      </c>
      <c r="O135" s="250"/>
      <c r="P135" s="255"/>
      <c r="Q135" s="255"/>
      <c r="R135" s="255"/>
      <c r="S135" s="250">
        <f>ROUND(G135*(P135),3)</f>
        <v>0</v>
      </c>
      <c r="T135" s="250"/>
      <c r="U135" s="250"/>
      <c r="V135" s="273"/>
      <c r="W135" s="78"/>
      <c r="Z135">
        <v>0</v>
      </c>
    </row>
    <row r="136" spans="1:26" ht="25.05" customHeight="1">
      <c r="A136" s="251"/>
      <c r="B136" s="299">
        <v>24</v>
      </c>
      <c r="C136" s="262" t="s">
        <v>817</v>
      </c>
      <c r="D136" s="263" t="s">
        <v>818</v>
      </c>
      <c r="E136" s="263"/>
      <c r="F136" s="256" t="s">
        <v>819</v>
      </c>
      <c r="G136" s="258">
        <v>2.8090099999999998</v>
      </c>
      <c r="H136" s="264"/>
      <c r="I136" s="257">
        <f>ROUND(G136*(H136),2)</f>
        <v>0</v>
      </c>
      <c r="J136" s="256">
        <f>ROUND(G136*(N136),2)</f>
        <v>0</v>
      </c>
      <c r="K136" s="261">
        <f>ROUND(G136*(O136),2)</f>
        <v>0</v>
      </c>
      <c r="L136" s="261">
        <f>ROUND(G136*(H136),2)</f>
        <v>0</v>
      </c>
      <c r="M136" s="261">
        <f>ROUND(G136*(H136),2)</f>
        <v>0</v>
      </c>
      <c r="N136" s="261">
        <v>0</v>
      </c>
      <c r="O136" s="261"/>
      <c r="P136" s="265"/>
      <c r="Q136" s="265"/>
      <c r="R136" s="265"/>
      <c r="S136" s="261">
        <f>ROUND(G136*(P136),3)</f>
        <v>0</v>
      </c>
      <c r="T136" s="261"/>
      <c r="U136" s="261"/>
      <c r="V136" s="274"/>
      <c r="W136" s="78"/>
      <c r="Z136">
        <v>0</v>
      </c>
    </row>
    <row r="137" spans="1:26" ht="25.05" customHeight="1">
      <c r="A137" s="251"/>
      <c r="B137" s="298">
        <v>25</v>
      </c>
      <c r="C137" s="252" t="s">
        <v>820</v>
      </c>
      <c r="D137" s="253" t="s">
        <v>821</v>
      </c>
      <c r="E137" s="253"/>
      <c r="F137" s="245" t="s">
        <v>340</v>
      </c>
      <c r="G137" s="247">
        <v>1</v>
      </c>
      <c r="H137" s="254"/>
      <c r="I137" s="246">
        <f>ROUND(G137*(H137),2)</f>
        <v>0</v>
      </c>
      <c r="J137" s="245">
        <f>ROUND(G137*(N137),2)</f>
        <v>0</v>
      </c>
      <c r="K137" s="250">
        <f>ROUND(G137*(O137),2)</f>
        <v>0</v>
      </c>
      <c r="L137" s="250">
        <f>ROUND(G137*(H137),2)</f>
        <v>0</v>
      </c>
      <c r="M137" s="250"/>
      <c r="N137" s="250">
        <v>0</v>
      </c>
      <c r="O137" s="250"/>
      <c r="P137" s="255"/>
      <c r="Q137" s="255"/>
      <c r="R137" s="255"/>
      <c r="S137" s="250">
        <f>ROUND(G137*(P137),3)</f>
        <v>0</v>
      </c>
      <c r="T137" s="250"/>
      <c r="U137" s="250"/>
      <c r="V137" s="273"/>
      <c r="W137" s="78"/>
      <c r="Z137">
        <v>0</v>
      </c>
    </row>
    <row r="138" spans="1:26" ht="25.05" customHeight="1">
      <c r="A138" s="251"/>
      <c r="B138" s="299">
        <v>26</v>
      </c>
      <c r="C138" s="262" t="s">
        <v>822</v>
      </c>
      <c r="D138" s="263" t="s">
        <v>823</v>
      </c>
      <c r="E138" s="263"/>
      <c r="F138" s="256" t="s">
        <v>340</v>
      </c>
      <c r="G138" s="258">
        <v>1</v>
      </c>
      <c r="H138" s="264"/>
      <c r="I138" s="257">
        <f>ROUND(G138*(H138),2)</f>
        <v>0</v>
      </c>
      <c r="J138" s="256">
        <f>ROUND(G138*(N138),2)</f>
        <v>0</v>
      </c>
      <c r="K138" s="261">
        <f>ROUND(G138*(O138),2)</f>
        <v>0</v>
      </c>
      <c r="L138" s="261">
        <f>ROUND(G138*(H138),2)</f>
        <v>0</v>
      </c>
      <c r="M138" s="261">
        <f>ROUND(G138*(H138),2)</f>
        <v>0</v>
      </c>
      <c r="N138" s="261">
        <v>0</v>
      </c>
      <c r="O138" s="261"/>
      <c r="P138" s="265"/>
      <c r="Q138" s="265"/>
      <c r="R138" s="265"/>
      <c r="S138" s="261">
        <f>ROUND(G138*(P138),3)</f>
        <v>0</v>
      </c>
      <c r="T138" s="261"/>
      <c r="U138" s="261"/>
      <c r="V138" s="274"/>
      <c r="W138" s="78"/>
      <c r="Z138">
        <v>0</v>
      </c>
    </row>
    <row r="139" spans="1:26" ht="25.05" customHeight="1">
      <c r="A139" s="251"/>
      <c r="B139" s="299">
        <v>27</v>
      </c>
      <c r="C139" s="262" t="s">
        <v>824</v>
      </c>
      <c r="D139" s="263" t="s">
        <v>825</v>
      </c>
      <c r="E139" s="263"/>
      <c r="F139" s="256" t="s">
        <v>157</v>
      </c>
      <c r="G139" s="258">
        <v>1</v>
      </c>
      <c r="H139" s="264"/>
      <c r="I139" s="257">
        <f>ROUND(G139*(H139),2)</f>
        <v>0</v>
      </c>
      <c r="J139" s="256">
        <f>ROUND(G139*(N139),2)</f>
        <v>0</v>
      </c>
      <c r="K139" s="261">
        <f>ROUND(G139*(O139),2)</f>
        <v>0</v>
      </c>
      <c r="L139" s="261">
        <f>ROUND(G139*(H139),2)</f>
        <v>0</v>
      </c>
      <c r="M139" s="261">
        <f>ROUND(G139*(H139),2)</f>
        <v>0</v>
      </c>
      <c r="N139" s="261">
        <v>0</v>
      </c>
      <c r="O139" s="261"/>
      <c r="P139" s="265">
        <v>5.2999999999999998E-4</v>
      </c>
      <c r="Q139" s="265"/>
      <c r="R139" s="265">
        <v>5.2999999999999998E-4</v>
      </c>
      <c r="S139" s="261">
        <f>ROUND(G139*(P139),3)</f>
        <v>1E-3</v>
      </c>
      <c r="T139" s="261"/>
      <c r="U139" s="261"/>
      <c r="V139" s="274"/>
      <c r="W139" s="78"/>
      <c r="Z139">
        <v>0</v>
      </c>
    </row>
    <row r="140" spans="1:26" ht="25.05" customHeight="1">
      <c r="A140" s="251"/>
      <c r="B140" s="298">
        <v>28</v>
      </c>
      <c r="C140" s="252" t="s">
        <v>826</v>
      </c>
      <c r="D140" s="253" t="s">
        <v>827</v>
      </c>
      <c r="E140" s="253"/>
      <c r="F140" s="245" t="s">
        <v>340</v>
      </c>
      <c r="G140" s="247">
        <v>1</v>
      </c>
      <c r="H140" s="254"/>
      <c r="I140" s="246">
        <f>ROUND(G140*(H140),2)</f>
        <v>0</v>
      </c>
      <c r="J140" s="245">
        <f>ROUND(G140*(N140),2)</f>
        <v>0</v>
      </c>
      <c r="K140" s="250">
        <f>ROUND(G140*(O140),2)</f>
        <v>0</v>
      </c>
      <c r="L140" s="250">
        <f>ROUND(G140*(H140),2)</f>
        <v>0</v>
      </c>
      <c r="M140" s="250"/>
      <c r="N140" s="250">
        <v>0</v>
      </c>
      <c r="O140" s="250"/>
      <c r="P140" s="255">
        <v>4.0000000000000003E-5</v>
      </c>
      <c r="Q140" s="255"/>
      <c r="R140" s="255">
        <v>4.0000000000000003E-5</v>
      </c>
      <c r="S140" s="250">
        <f>ROUND(G140*(P140),3)</f>
        <v>0</v>
      </c>
      <c r="T140" s="250"/>
      <c r="U140" s="250"/>
      <c r="V140" s="273"/>
      <c r="W140" s="78"/>
      <c r="Z140">
        <v>0</v>
      </c>
    </row>
    <row r="141" spans="1:26" ht="25.05" customHeight="1">
      <c r="A141" s="251"/>
      <c r="B141" s="298">
        <v>29</v>
      </c>
      <c r="C141" s="252" t="s">
        <v>828</v>
      </c>
      <c r="D141" s="253" t="s">
        <v>829</v>
      </c>
      <c r="E141" s="253"/>
      <c r="F141" s="245" t="s">
        <v>157</v>
      </c>
      <c r="G141" s="247">
        <v>1</v>
      </c>
      <c r="H141" s="254"/>
      <c r="I141" s="246">
        <f>ROUND(G141*(H141),2)</f>
        <v>0</v>
      </c>
      <c r="J141" s="245">
        <f>ROUND(G141*(N141),2)</f>
        <v>0</v>
      </c>
      <c r="K141" s="250">
        <f>ROUND(G141*(O141),2)</f>
        <v>0</v>
      </c>
      <c r="L141" s="250">
        <f>ROUND(G141*(H141),2)</f>
        <v>0</v>
      </c>
      <c r="M141" s="250"/>
      <c r="N141" s="250">
        <v>0</v>
      </c>
      <c r="O141" s="250"/>
      <c r="P141" s="255"/>
      <c r="Q141" s="255"/>
      <c r="R141" s="255"/>
      <c r="S141" s="250">
        <f>ROUND(G141*(P141),3)</f>
        <v>0</v>
      </c>
      <c r="T141" s="250"/>
      <c r="U141" s="250"/>
      <c r="V141" s="273"/>
      <c r="W141" s="78"/>
      <c r="Z141">
        <v>0</v>
      </c>
    </row>
    <row r="142" spans="1:26" ht="25.05" customHeight="1">
      <c r="A142" s="251"/>
      <c r="B142" s="299">
        <v>30</v>
      </c>
      <c r="C142" s="262" t="s">
        <v>830</v>
      </c>
      <c r="D142" s="263" t="s">
        <v>831</v>
      </c>
      <c r="E142" s="263"/>
      <c r="F142" s="256" t="s">
        <v>340</v>
      </c>
      <c r="G142" s="258">
        <v>1</v>
      </c>
      <c r="H142" s="264"/>
      <c r="I142" s="257">
        <f>ROUND(G142*(H142),2)</f>
        <v>0</v>
      </c>
      <c r="J142" s="256">
        <f>ROUND(G142*(N142),2)</f>
        <v>0</v>
      </c>
      <c r="K142" s="261">
        <f>ROUND(G142*(O142),2)</f>
        <v>0</v>
      </c>
      <c r="L142" s="261">
        <f>ROUND(G142*(H142),2)</f>
        <v>0</v>
      </c>
      <c r="M142" s="261">
        <f>ROUND(G142*(H142),2)</f>
        <v>0</v>
      </c>
      <c r="N142" s="261">
        <v>0</v>
      </c>
      <c r="O142" s="261"/>
      <c r="P142" s="265"/>
      <c r="Q142" s="265"/>
      <c r="R142" s="265"/>
      <c r="S142" s="261">
        <f>ROUND(G142*(P142),3)</f>
        <v>0</v>
      </c>
      <c r="T142" s="261"/>
      <c r="U142" s="261"/>
      <c r="V142" s="274"/>
      <c r="W142" s="78"/>
      <c r="Z142">
        <v>0</v>
      </c>
    </row>
    <row r="143" spans="1:26" ht="25.05" customHeight="1">
      <c r="A143" s="251"/>
      <c r="B143" s="298">
        <v>31</v>
      </c>
      <c r="C143" s="252" t="s">
        <v>832</v>
      </c>
      <c r="D143" s="253" t="s">
        <v>833</v>
      </c>
      <c r="E143" s="253"/>
      <c r="F143" s="245" t="s">
        <v>340</v>
      </c>
      <c r="G143" s="247">
        <v>1</v>
      </c>
      <c r="H143" s="254"/>
      <c r="I143" s="246">
        <f>ROUND(G143*(H143),2)</f>
        <v>0</v>
      </c>
      <c r="J143" s="245">
        <f>ROUND(G143*(N143),2)</f>
        <v>0</v>
      </c>
      <c r="K143" s="250">
        <f>ROUND(G143*(O143),2)</f>
        <v>0</v>
      </c>
      <c r="L143" s="250">
        <f>ROUND(G143*(H143),2)</f>
        <v>0</v>
      </c>
      <c r="M143" s="250"/>
      <c r="N143" s="250">
        <v>0</v>
      </c>
      <c r="O143" s="250"/>
      <c r="P143" s="255"/>
      <c r="Q143" s="255"/>
      <c r="R143" s="255"/>
      <c r="S143" s="250">
        <f>ROUND(G143*(P143),3)</f>
        <v>0</v>
      </c>
      <c r="T143" s="250"/>
      <c r="U143" s="250"/>
      <c r="V143" s="273"/>
      <c r="W143" s="78"/>
      <c r="Z143">
        <v>0</v>
      </c>
    </row>
    <row r="144" spans="1:26" ht="25.05" customHeight="1">
      <c r="A144" s="251"/>
      <c r="B144" s="298">
        <v>32</v>
      </c>
      <c r="C144" s="252" t="s">
        <v>834</v>
      </c>
      <c r="D144" s="253" t="s">
        <v>835</v>
      </c>
      <c r="E144" s="253"/>
      <c r="F144" s="245" t="s">
        <v>171</v>
      </c>
      <c r="G144" s="247">
        <v>2.57</v>
      </c>
      <c r="H144" s="254"/>
      <c r="I144" s="246">
        <f>ROUND(G144*(H144),2)</f>
        <v>0</v>
      </c>
      <c r="J144" s="245">
        <f>ROUND(G144*(N144),2)</f>
        <v>0</v>
      </c>
      <c r="K144" s="250">
        <f>ROUND(G144*(O144),2)</f>
        <v>0</v>
      </c>
      <c r="L144" s="250">
        <f>ROUND(G144*(H144),2)</f>
        <v>0</v>
      </c>
      <c r="M144" s="250"/>
      <c r="N144" s="250">
        <v>0</v>
      </c>
      <c r="O144" s="250"/>
      <c r="P144" s="255"/>
      <c r="Q144" s="255"/>
      <c r="R144" s="255"/>
      <c r="S144" s="250">
        <f>ROUND(G144*(P144),3)</f>
        <v>0</v>
      </c>
      <c r="T144" s="250"/>
      <c r="U144" s="250"/>
      <c r="V144" s="273"/>
      <c r="W144" s="78"/>
      <c r="Z144">
        <v>0</v>
      </c>
    </row>
    <row r="145" spans="1:26" ht="25.05" customHeight="1">
      <c r="A145" s="251"/>
      <c r="B145" s="298">
        <v>33</v>
      </c>
      <c r="C145" s="252" t="s">
        <v>836</v>
      </c>
      <c r="D145" s="253" t="s">
        <v>837</v>
      </c>
      <c r="E145" s="253"/>
      <c r="F145" s="245" t="s">
        <v>812</v>
      </c>
      <c r="G145" s="247">
        <v>1</v>
      </c>
      <c r="H145" s="254"/>
      <c r="I145" s="246">
        <f>ROUND(G145*(H145),2)</f>
        <v>0</v>
      </c>
      <c r="J145" s="245">
        <f>ROUND(G145*(N145),2)</f>
        <v>0</v>
      </c>
      <c r="K145" s="250">
        <f>ROUND(G145*(O145),2)</f>
        <v>0</v>
      </c>
      <c r="L145" s="250">
        <f>ROUND(G145*(H145),2)</f>
        <v>0</v>
      </c>
      <c r="M145" s="250"/>
      <c r="N145" s="250">
        <v>0</v>
      </c>
      <c r="O145" s="250"/>
      <c r="P145" s="255"/>
      <c r="Q145" s="255"/>
      <c r="R145" s="255"/>
      <c r="S145" s="250">
        <f>ROUND(G145*(P145),3)</f>
        <v>0</v>
      </c>
      <c r="T145" s="250"/>
      <c r="U145" s="250"/>
      <c r="V145" s="273"/>
      <c r="W145" s="78"/>
      <c r="Z145">
        <v>0</v>
      </c>
    </row>
    <row r="146" spans="1:26" ht="25.05" customHeight="1">
      <c r="A146" s="251"/>
      <c r="B146" s="298">
        <v>34</v>
      </c>
      <c r="C146" s="252" t="s">
        <v>838</v>
      </c>
      <c r="D146" s="253" t="s">
        <v>839</v>
      </c>
      <c r="E146" s="253"/>
      <c r="F146" s="245" t="s">
        <v>340</v>
      </c>
      <c r="G146" s="247">
        <v>1</v>
      </c>
      <c r="H146" s="254"/>
      <c r="I146" s="246">
        <f>ROUND(G146*(H146),2)</f>
        <v>0</v>
      </c>
      <c r="J146" s="245">
        <f>ROUND(G146*(N146),2)</f>
        <v>0</v>
      </c>
      <c r="K146" s="250">
        <f>ROUND(G146*(O146),2)</f>
        <v>0</v>
      </c>
      <c r="L146" s="250">
        <f>ROUND(G146*(H146),2)</f>
        <v>0</v>
      </c>
      <c r="M146" s="250"/>
      <c r="N146" s="250">
        <v>0</v>
      </c>
      <c r="O146" s="250"/>
      <c r="P146" s="255"/>
      <c r="Q146" s="255"/>
      <c r="R146" s="255"/>
      <c r="S146" s="250">
        <f>ROUND(G146*(P146),3)</f>
        <v>0</v>
      </c>
      <c r="T146" s="250"/>
      <c r="U146" s="250"/>
      <c r="V146" s="273"/>
      <c r="W146" s="78"/>
      <c r="Z146">
        <v>0</v>
      </c>
    </row>
    <row r="147" spans="1:26" ht="25.05" customHeight="1">
      <c r="A147" s="251"/>
      <c r="B147" s="298">
        <v>35</v>
      </c>
      <c r="C147" s="252" t="s">
        <v>840</v>
      </c>
      <c r="D147" s="253" t="s">
        <v>841</v>
      </c>
      <c r="E147" s="253"/>
      <c r="F147" s="245" t="s">
        <v>171</v>
      </c>
      <c r="G147" s="247">
        <v>2.57</v>
      </c>
      <c r="H147" s="254"/>
      <c r="I147" s="246">
        <f>ROUND(G147*(H147),2)</f>
        <v>0</v>
      </c>
      <c r="J147" s="245">
        <f>ROUND(G147*(N147),2)</f>
        <v>0</v>
      </c>
      <c r="K147" s="250">
        <f>ROUND(G147*(O147),2)</f>
        <v>0</v>
      </c>
      <c r="L147" s="250">
        <f>ROUND(G147*(H147),2)</f>
        <v>0</v>
      </c>
      <c r="M147" s="250"/>
      <c r="N147" s="250">
        <v>0</v>
      </c>
      <c r="O147" s="250"/>
      <c r="P147" s="255"/>
      <c r="Q147" s="255"/>
      <c r="R147" s="255"/>
      <c r="S147" s="250">
        <f>ROUND(G147*(P147),3)</f>
        <v>0</v>
      </c>
      <c r="T147" s="250"/>
      <c r="U147" s="250"/>
      <c r="V147" s="273"/>
      <c r="W147" s="78"/>
      <c r="Z147">
        <v>0</v>
      </c>
    </row>
    <row r="148" spans="1:26" ht="25.05" customHeight="1">
      <c r="A148" s="251"/>
      <c r="B148" s="298">
        <v>36</v>
      </c>
      <c r="C148" s="252" t="s">
        <v>842</v>
      </c>
      <c r="D148" s="253" t="s">
        <v>843</v>
      </c>
      <c r="E148" s="253"/>
      <c r="F148" s="245" t="s">
        <v>171</v>
      </c>
      <c r="G148" s="247">
        <v>1</v>
      </c>
      <c r="H148" s="254"/>
      <c r="I148" s="246">
        <f>ROUND(G148*(H148),2)</f>
        <v>0</v>
      </c>
      <c r="J148" s="245">
        <f>ROUND(G148*(N148),2)</f>
        <v>0</v>
      </c>
      <c r="K148" s="250">
        <f>ROUND(G148*(O148),2)</f>
        <v>0</v>
      </c>
      <c r="L148" s="250">
        <f>ROUND(G148*(H148),2)</f>
        <v>0</v>
      </c>
      <c r="M148" s="250"/>
      <c r="N148" s="250">
        <v>0</v>
      </c>
      <c r="O148" s="250"/>
      <c r="P148" s="255"/>
      <c r="Q148" s="255"/>
      <c r="R148" s="255"/>
      <c r="S148" s="250">
        <f>ROUND(G148*(P148),3)</f>
        <v>0</v>
      </c>
      <c r="T148" s="250"/>
      <c r="U148" s="250"/>
      <c r="V148" s="273"/>
      <c r="W148" s="78"/>
      <c r="Z148">
        <v>0</v>
      </c>
    </row>
    <row r="149" spans="1:26" ht="25.05" customHeight="1">
      <c r="A149" s="251"/>
      <c r="B149" s="299">
        <v>37</v>
      </c>
      <c r="C149" s="262" t="s">
        <v>844</v>
      </c>
      <c r="D149" s="263" t="s">
        <v>845</v>
      </c>
      <c r="E149" s="263"/>
      <c r="F149" s="256" t="s">
        <v>171</v>
      </c>
      <c r="G149" s="258">
        <v>1</v>
      </c>
      <c r="H149" s="264"/>
      <c r="I149" s="257">
        <f>ROUND(G149*(H149),2)</f>
        <v>0</v>
      </c>
      <c r="J149" s="256">
        <f>ROUND(G149*(N149),2)</f>
        <v>0</v>
      </c>
      <c r="K149" s="261">
        <f>ROUND(G149*(O149),2)</f>
        <v>0</v>
      </c>
      <c r="L149" s="261">
        <f>ROUND(G149*(H149),2)</f>
        <v>0</v>
      </c>
      <c r="M149" s="261">
        <f>ROUND(G149*(H149),2)</f>
        <v>0</v>
      </c>
      <c r="N149" s="261">
        <v>0</v>
      </c>
      <c r="O149" s="261"/>
      <c r="P149" s="265"/>
      <c r="Q149" s="265"/>
      <c r="R149" s="265"/>
      <c r="S149" s="261">
        <f>ROUND(G149*(P149),3)</f>
        <v>0</v>
      </c>
      <c r="T149" s="261"/>
      <c r="U149" s="261"/>
      <c r="V149" s="274"/>
      <c r="W149" s="78"/>
      <c r="Z149">
        <v>0</v>
      </c>
    </row>
    <row r="150" spans="1:26" ht="25.05" customHeight="1">
      <c r="A150" s="251"/>
      <c r="B150" s="298">
        <v>38</v>
      </c>
      <c r="C150" s="252" t="s">
        <v>846</v>
      </c>
      <c r="D150" s="253" t="s">
        <v>847</v>
      </c>
      <c r="E150" s="253"/>
      <c r="F150" s="245" t="s">
        <v>217</v>
      </c>
      <c r="G150" s="247">
        <v>1</v>
      </c>
      <c r="H150" s="254"/>
      <c r="I150" s="246">
        <f>ROUND(G150*(H150),2)</f>
        <v>0</v>
      </c>
      <c r="J150" s="245">
        <f>ROUND(G150*(N150),2)</f>
        <v>0</v>
      </c>
      <c r="K150" s="250">
        <f>ROUND(G150*(O150),2)</f>
        <v>0</v>
      </c>
      <c r="L150" s="250">
        <f>ROUND(G150*(H150),2)</f>
        <v>0</v>
      </c>
      <c r="M150" s="250"/>
      <c r="N150" s="250">
        <v>0</v>
      </c>
      <c r="O150" s="250"/>
      <c r="P150" s="255"/>
      <c r="Q150" s="255"/>
      <c r="R150" s="255"/>
      <c r="S150" s="250">
        <f>ROUND(G150*(P150),3)</f>
        <v>0</v>
      </c>
      <c r="T150" s="250"/>
      <c r="U150" s="250"/>
      <c r="V150" s="273"/>
      <c r="W150" s="78"/>
      <c r="Z150">
        <v>0</v>
      </c>
    </row>
    <row r="151" spans="1:26">
      <c r="A151" s="13"/>
      <c r="B151" s="297"/>
      <c r="C151" s="243">
        <v>923</v>
      </c>
      <c r="D151" s="244" t="s">
        <v>809</v>
      </c>
      <c r="E151" s="244"/>
      <c r="F151" s="13"/>
      <c r="G151" s="242"/>
      <c r="H151" s="199"/>
      <c r="I151" s="203">
        <f>ROUND((SUM(I132:I150))/1,2)</f>
        <v>0</v>
      </c>
      <c r="J151" s="13"/>
      <c r="K151" s="13"/>
      <c r="L151" s="13">
        <f>ROUND((SUM(L132:L150))/1,2)</f>
        <v>0</v>
      </c>
      <c r="M151" s="13">
        <f>ROUND((SUM(M132:M150))/1,2)</f>
        <v>0</v>
      </c>
      <c r="N151" s="13"/>
      <c r="O151" s="13"/>
      <c r="P151" s="13"/>
      <c r="Q151" s="13"/>
      <c r="R151" s="13"/>
      <c r="S151" s="13">
        <f>ROUND((SUM(S132:S150))/1,2)</f>
        <v>0</v>
      </c>
      <c r="T151" s="13"/>
      <c r="U151" s="13"/>
      <c r="V151" s="275">
        <f>ROUND((SUM(V132:V150))/1,2)</f>
        <v>0</v>
      </c>
      <c r="W151" s="302"/>
      <c r="X151" s="197"/>
      <c r="Y151" s="197"/>
      <c r="Z151" s="197"/>
    </row>
    <row r="152" spans="1:26">
      <c r="A152" s="1"/>
      <c r="B152" s="290"/>
      <c r="C152" s="1"/>
      <c r="D152" s="1"/>
      <c r="E152" s="1"/>
      <c r="F152" s="1"/>
      <c r="G152" s="231"/>
      <c r="H152" s="191"/>
      <c r="I152" s="19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276"/>
      <c r="W152" s="78"/>
    </row>
    <row r="153" spans="1:26">
      <c r="A153" s="13"/>
      <c r="B153" s="297"/>
      <c r="C153" s="243">
        <v>946</v>
      </c>
      <c r="D153" s="244" t="s">
        <v>848</v>
      </c>
      <c r="E153" s="244"/>
      <c r="F153" s="13"/>
      <c r="G153" s="242"/>
      <c r="H153" s="199"/>
      <c r="I153" s="199"/>
      <c r="J153" s="13"/>
      <c r="K153" s="13"/>
      <c r="L153" s="13"/>
      <c r="M153" s="13"/>
      <c r="N153" s="13"/>
      <c r="O153" s="13"/>
      <c r="P153" s="13"/>
      <c r="Q153" s="13"/>
      <c r="R153" s="13"/>
      <c r="S153" s="13"/>
      <c r="T153" s="13"/>
      <c r="U153" s="13"/>
      <c r="V153" s="272"/>
      <c r="W153" s="302"/>
      <c r="X153" s="197"/>
      <c r="Y153" s="197"/>
      <c r="Z153" s="197"/>
    </row>
    <row r="154" spans="1:26" ht="25.05" customHeight="1">
      <c r="A154" s="251"/>
      <c r="B154" s="298">
        <v>39</v>
      </c>
      <c r="C154" s="252" t="s">
        <v>849</v>
      </c>
      <c r="D154" s="253" t="s">
        <v>850</v>
      </c>
      <c r="E154" s="253"/>
      <c r="F154" s="245" t="s">
        <v>171</v>
      </c>
      <c r="G154" s="247">
        <v>1.1000000000000001</v>
      </c>
      <c r="H154" s="254"/>
      <c r="I154" s="246">
        <f>ROUND(G154*(H154),2)</f>
        <v>0</v>
      </c>
      <c r="J154" s="245">
        <f>ROUND(G154*(N154),2)</f>
        <v>0</v>
      </c>
      <c r="K154" s="250">
        <f>ROUND(G154*(O154),2)</f>
        <v>0</v>
      </c>
      <c r="L154" s="250">
        <f>ROUND(G154*(H154),2)</f>
        <v>0</v>
      </c>
      <c r="M154" s="250"/>
      <c r="N154" s="250">
        <v>0</v>
      </c>
      <c r="O154" s="250"/>
      <c r="P154" s="255"/>
      <c r="Q154" s="255"/>
      <c r="R154" s="255"/>
      <c r="S154" s="250">
        <f>ROUND(G154*(P154),3)</f>
        <v>0</v>
      </c>
      <c r="T154" s="250"/>
      <c r="U154" s="250"/>
      <c r="V154" s="273"/>
      <c r="W154" s="78"/>
      <c r="Z154">
        <v>0</v>
      </c>
    </row>
    <row r="155" spans="1:26" ht="25.05" customHeight="1">
      <c r="A155" s="251"/>
      <c r="B155" s="299">
        <v>40</v>
      </c>
      <c r="C155" s="262" t="s">
        <v>851</v>
      </c>
      <c r="D155" s="263" t="s">
        <v>852</v>
      </c>
      <c r="E155" s="263"/>
      <c r="F155" s="256" t="s">
        <v>171</v>
      </c>
      <c r="G155" s="258">
        <v>1.1000000000000001</v>
      </c>
      <c r="H155" s="264"/>
      <c r="I155" s="257">
        <f>ROUND(G155*(H155),2)</f>
        <v>0</v>
      </c>
      <c r="J155" s="256">
        <f>ROUND(G155*(N155),2)</f>
        <v>0</v>
      </c>
      <c r="K155" s="261">
        <f>ROUND(G155*(O155),2)</f>
        <v>0</v>
      </c>
      <c r="L155" s="261">
        <f>ROUND(G155*(H155),2)</f>
        <v>0</v>
      </c>
      <c r="M155" s="261">
        <f>ROUND(G155*(H155),2)</f>
        <v>0</v>
      </c>
      <c r="N155" s="261">
        <v>0</v>
      </c>
      <c r="O155" s="261"/>
      <c r="P155" s="265">
        <v>2.1000000000000001E-4</v>
      </c>
      <c r="Q155" s="265"/>
      <c r="R155" s="265">
        <v>2.1000000000000001E-4</v>
      </c>
      <c r="S155" s="261">
        <f>ROUND(G155*(P155),3)</f>
        <v>0</v>
      </c>
      <c r="T155" s="261"/>
      <c r="U155" s="261"/>
      <c r="V155" s="274"/>
      <c r="W155" s="78"/>
      <c r="Z155">
        <v>0</v>
      </c>
    </row>
    <row r="156" spans="1:26">
      <c r="A156" s="13"/>
      <c r="B156" s="297"/>
      <c r="C156" s="243">
        <v>946</v>
      </c>
      <c r="D156" s="244" t="s">
        <v>848</v>
      </c>
      <c r="E156" s="244"/>
      <c r="F156" s="13"/>
      <c r="G156" s="242"/>
      <c r="H156" s="199"/>
      <c r="I156" s="203">
        <f>ROUND((SUM(I153:I155))/1,2)</f>
        <v>0</v>
      </c>
      <c r="J156" s="13"/>
      <c r="K156" s="13"/>
      <c r="L156" s="13">
        <f>ROUND((SUM(L153:L155))/1,2)</f>
        <v>0</v>
      </c>
      <c r="M156" s="13">
        <f>ROUND((SUM(M153:M155))/1,2)</f>
        <v>0</v>
      </c>
      <c r="N156" s="13"/>
      <c r="O156" s="13"/>
      <c r="P156" s="13"/>
      <c r="Q156" s="13"/>
      <c r="R156" s="13"/>
      <c r="S156" s="13">
        <f>ROUND((SUM(S153:S155))/1,2)</f>
        <v>0</v>
      </c>
      <c r="T156" s="13"/>
      <c r="U156" s="13"/>
      <c r="V156" s="275">
        <f>ROUND((SUM(V153:V155))/1,2)</f>
        <v>0</v>
      </c>
      <c r="W156" s="302"/>
      <c r="X156" s="197"/>
      <c r="Y156" s="197"/>
      <c r="Z156" s="197"/>
    </row>
    <row r="157" spans="1:26">
      <c r="A157" s="1"/>
      <c r="B157" s="290"/>
      <c r="C157" s="1"/>
      <c r="D157" s="1"/>
      <c r="E157" s="1"/>
      <c r="F157" s="1"/>
      <c r="G157" s="231"/>
      <c r="H157" s="191"/>
      <c r="I157" s="19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276"/>
      <c r="W157" s="78"/>
    </row>
    <row r="158" spans="1:26">
      <c r="A158" s="13"/>
      <c r="B158" s="297"/>
      <c r="C158" s="13"/>
      <c r="D158" s="202" t="s">
        <v>756</v>
      </c>
      <c r="E158" s="202"/>
      <c r="F158" s="13"/>
      <c r="G158" s="242"/>
      <c r="H158" s="199"/>
      <c r="I158" s="203">
        <f>ROUND((SUM(I131:I157))/2,2)</f>
        <v>0</v>
      </c>
      <c r="J158" s="13"/>
      <c r="K158" s="13"/>
      <c r="L158" s="199">
        <f>ROUND((SUM(L131:L157))/2,2)</f>
        <v>0</v>
      </c>
      <c r="M158" s="199">
        <f>ROUND((SUM(M131:M157))/2,2)</f>
        <v>0</v>
      </c>
      <c r="N158" s="13"/>
      <c r="O158" s="13"/>
      <c r="P158" s="266"/>
      <c r="Q158" s="13"/>
      <c r="R158" s="13"/>
      <c r="S158" s="266">
        <f>ROUND((SUM(S131:S157))/2,2)</f>
        <v>0</v>
      </c>
      <c r="T158" s="13"/>
      <c r="U158" s="13"/>
      <c r="V158" s="275">
        <f>ROUND((SUM(V131:V157))/2,2)</f>
        <v>0</v>
      </c>
      <c r="W158" s="78"/>
    </row>
    <row r="159" spans="1:26">
      <c r="A159" s="1"/>
      <c r="B159" s="290"/>
      <c r="C159" s="1"/>
      <c r="D159" s="1"/>
      <c r="E159" s="1"/>
      <c r="F159" s="1"/>
      <c r="G159" s="231"/>
      <c r="H159" s="191"/>
      <c r="I159" s="19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276"/>
      <c r="W159" s="78"/>
    </row>
    <row r="160" spans="1:26">
      <c r="A160" s="13"/>
      <c r="B160" s="297"/>
      <c r="C160" s="13"/>
      <c r="D160" s="202" t="s">
        <v>86</v>
      </c>
      <c r="E160" s="202"/>
      <c r="F160" s="13"/>
      <c r="G160" s="242"/>
      <c r="H160" s="199"/>
      <c r="I160" s="199"/>
      <c r="J160" s="13"/>
      <c r="K160" s="13"/>
      <c r="L160" s="13"/>
      <c r="M160" s="13"/>
      <c r="N160" s="13"/>
      <c r="O160" s="13"/>
      <c r="P160" s="13"/>
      <c r="Q160" s="13"/>
      <c r="R160" s="13"/>
      <c r="S160" s="13"/>
      <c r="T160" s="13"/>
      <c r="U160" s="13"/>
      <c r="V160" s="272"/>
      <c r="W160" s="302"/>
      <c r="X160" s="197"/>
      <c r="Y160" s="197"/>
      <c r="Z160" s="197"/>
    </row>
    <row r="161" spans="1:26">
      <c r="A161" s="13"/>
      <c r="B161" s="297"/>
      <c r="C161" s="243" t="s">
        <v>853</v>
      </c>
      <c r="D161" s="244" t="s">
        <v>86</v>
      </c>
      <c r="E161" s="244"/>
      <c r="F161" s="13"/>
      <c r="G161" s="242"/>
      <c r="H161" s="199"/>
      <c r="I161" s="199"/>
      <c r="J161" s="13"/>
      <c r="K161" s="13"/>
      <c r="L161" s="13"/>
      <c r="M161" s="13"/>
      <c r="N161" s="13"/>
      <c r="O161" s="13"/>
      <c r="P161" s="13"/>
      <c r="Q161" s="13"/>
      <c r="R161" s="13"/>
      <c r="S161" s="13"/>
      <c r="T161" s="13"/>
      <c r="U161" s="13"/>
      <c r="V161" s="272"/>
      <c r="W161" s="302"/>
      <c r="X161" s="197"/>
      <c r="Y161" s="197"/>
      <c r="Z161" s="197"/>
    </row>
    <row r="162" spans="1:26" ht="25.05" customHeight="1">
      <c r="A162" s="251"/>
      <c r="B162" s="298">
        <v>41</v>
      </c>
      <c r="C162" s="252" t="s">
        <v>854</v>
      </c>
      <c r="D162" s="253" t="s">
        <v>855</v>
      </c>
      <c r="E162" s="253"/>
      <c r="F162" s="245" t="s">
        <v>856</v>
      </c>
      <c r="G162" s="247">
        <v>1</v>
      </c>
      <c r="H162" s="254"/>
      <c r="I162" s="246">
        <f>ROUND(G162*(H162),2)</f>
        <v>0</v>
      </c>
      <c r="J162" s="245">
        <f>ROUND(G162*(N162),2)</f>
        <v>0</v>
      </c>
      <c r="K162" s="250">
        <f>ROUND(G162*(O162),2)</f>
        <v>0</v>
      </c>
      <c r="L162" s="250">
        <f>ROUND(G162*(H162),2)</f>
        <v>0</v>
      </c>
      <c r="M162" s="250"/>
      <c r="N162" s="250">
        <v>0</v>
      </c>
      <c r="O162" s="250"/>
      <c r="P162" s="255"/>
      <c r="Q162" s="255"/>
      <c r="R162" s="255"/>
      <c r="S162" s="250">
        <f>ROUND(G162*(P162),3)</f>
        <v>0</v>
      </c>
      <c r="T162" s="250"/>
      <c r="U162" s="250"/>
      <c r="V162" s="273"/>
      <c r="W162" s="78"/>
      <c r="Z162">
        <v>0</v>
      </c>
    </row>
    <row r="163" spans="1:26" ht="25.05" customHeight="1">
      <c r="A163" s="251"/>
      <c r="B163" s="299">
        <v>42</v>
      </c>
      <c r="C163" s="262" t="s">
        <v>857</v>
      </c>
      <c r="D163" s="263" t="s">
        <v>858</v>
      </c>
      <c r="E163" s="263"/>
      <c r="F163" s="256" t="s">
        <v>856</v>
      </c>
      <c r="G163" s="258">
        <v>1</v>
      </c>
      <c r="H163" s="264"/>
      <c r="I163" s="257">
        <f>ROUND(G163*(H163),2)</f>
        <v>0</v>
      </c>
      <c r="J163" s="256">
        <f>ROUND(G163*(N163),2)</f>
        <v>0</v>
      </c>
      <c r="K163" s="261">
        <f>ROUND(G163*(O163),2)</f>
        <v>0</v>
      </c>
      <c r="L163" s="261">
        <f>ROUND(G163*(H163),2)</f>
        <v>0</v>
      </c>
      <c r="M163" s="261">
        <f>ROUND(G163*(H163),2)</f>
        <v>0</v>
      </c>
      <c r="N163" s="261">
        <v>0</v>
      </c>
      <c r="O163" s="261"/>
      <c r="P163" s="265"/>
      <c r="Q163" s="265"/>
      <c r="R163" s="265"/>
      <c r="S163" s="261">
        <f>ROUND(G163*(P163),3)</f>
        <v>0</v>
      </c>
      <c r="T163" s="261"/>
      <c r="U163" s="261"/>
      <c r="V163" s="274"/>
      <c r="W163" s="78"/>
      <c r="Z163">
        <v>0</v>
      </c>
    </row>
    <row r="164" spans="1:26" ht="25.05" customHeight="1">
      <c r="A164" s="251"/>
      <c r="B164" s="298">
        <v>43</v>
      </c>
      <c r="C164" s="252" t="s">
        <v>859</v>
      </c>
      <c r="D164" s="253" t="s">
        <v>860</v>
      </c>
      <c r="E164" s="253"/>
      <c r="F164" s="245" t="s">
        <v>861</v>
      </c>
      <c r="G164" s="247">
        <v>3</v>
      </c>
      <c r="H164" s="254"/>
      <c r="I164" s="246">
        <f>ROUND(G164*(H164),2)</f>
        <v>0</v>
      </c>
      <c r="J164" s="245">
        <f>ROUND(G164*(N164),2)</f>
        <v>0</v>
      </c>
      <c r="K164" s="250">
        <f>ROUND(G164*(O164),2)</f>
        <v>0</v>
      </c>
      <c r="L164" s="250">
        <f>ROUND(G164*(H164),2)</f>
        <v>0</v>
      </c>
      <c r="M164" s="250"/>
      <c r="N164" s="250">
        <v>0</v>
      </c>
      <c r="O164" s="250"/>
      <c r="P164" s="255"/>
      <c r="Q164" s="255"/>
      <c r="R164" s="255"/>
      <c r="S164" s="250">
        <f>ROUND(G164*(P164),3)</f>
        <v>0</v>
      </c>
      <c r="T164" s="250"/>
      <c r="U164" s="250"/>
      <c r="V164" s="273"/>
      <c r="W164" s="78"/>
      <c r="Z164">
        <v>0</v>
      </c>
    </row>
    <row r="165" spans="1:26">
      <c r="A165" s="13"/>
      <c r="B165" s="297"/>
      <c r="C165" s="243" t="s">
        <v>853</v>
      </c>
      <c r="D165" s="244" t="s">
        <v>86</v>
      </c>
      <c r="E165" s="244"/>
      <c r="F165" s="13"/>
      <c r="G165" s="242"/>
      <c r="H165" s="199"/>
      <c r="I165" s="203">
        <f>ROUND((SUM(I161:I164))/1,2)</f>
        <v>0</v>
      </c>
      <c r="J165" s="13"/>
      <c r="K165" s="13"/>
      <c r="L165" s="13">
        <f>ROUND((SUM(L161:L164))/1,2)</f>
        <v>0</v>
      </c>
      <c r="M165" s="13">
        <f>ROUND((SUM(M161:M164))/1,2)</f>
        <v>0</v>
      </c>
      <c r="N165" s="13"/>
      <c r="O165" s="13"/>
      <c r="P165" s="266"/>
      <c r="Q165" s="1"/>
      <c r="R165" s="1"/>
      <c r="S165" s="266">
        <f>ROUND((SUM(S161:S164))/1,2)</f>
        <v>0</v>
      </c>
      <c r="T165" s="2"/>
      <c r="U165" s="2"/>
      <c r="V165" s="275">
        <f>ROUND((SUM(V161:V164))/1,2)</f>
        <v>0</v>
      </c>
      <c r="W165" s="78"/>
    </row>
    <row r="166" spans="1:26">
      <c r="A166" s="1"/>
      <c r="B166" s="290"/>
      <c r="C166" s="1"/>
      <c r="D166" s="1"/>
      <c r="E166" s="1"/>
      <c r="F166" s="1"/>
      <c r="G166" s="231"/>
      <c r="H166" s="191"/>
      <c r="I166" s="19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276"/>
      <c r="W166" s="78"/>
    </row>
    <row r="167" spans="1:26">
      <c r="A167" s="13"/>
      <c r="B167" s="297"/>
      <c r="C167" s="13"/>
      <c r="D167" s="202" t="s">
        <v>86</v>
      </c>
      <c r="E167" s="202"/>
      <c r="F167" s="13"/>
      <c r="G167" s="242"/>
      <c r="H167" s="199"/>
      <c r="I167" s="203">
        <f>ROUND((SUM(I160:I166))/2,2)</f>
        <v>0</v>
      </c>
      <c r="J167" s="13"/>
      <c r="K167" s="13"/>
      <c r="L167" s="13">
        <f>ROUND((SUM(L160:L166))/2,2)</f>
        <v>0</v>
      </c>
      <c r="M167" s="13">
        <f>ROUND((SUM(M160:M166))/2,2)</f>
        <v>0</v>
      </c>
      <c r="N167" s="13"/>
      <c r="O167" s="13"/>
      <c r="P167" s="266"/>
      <c r="Q167" s="1"/>
      <c r="R167" s="1"/>
      <c r="S167" s="266">
        <f>ROUND((SUM(S160:S166))/2,2)</f>
        <v>0</v>
      </c>
      <c r="T167" s="1"/>
      <c r="U167" s="1"/>
      <c r="V167" s="275">
        <f>ROUND((SUM(V160:V166))/2,2)</f>
        <v>0</v>
      </c>
      <c r="W167" s="78"/>
    </row>
    <row r="168" spans="1:26">
      <c r="A168" s="1"/>
      <c r="B168" s="300"/>
      <c r="C168" s="267"/>
      <c r="D168" s="268" t="s">
        <v>88</v>
      </c>
      <c r="E168" s="268"/>
      <c r="F168" s="267"/>
      <c r="G168" s="269"/>
      <c r="H168" s="270"/>
      <c r="I168" s="270">
        <f>ROUND((SUM(I90:I167))/3,2)</f>
        <v>0</v>
      </c>
      <c r="J168" s="267"/>
      <c r="K168" s="267">
        <f>ROUND((SUM(K90:K167))/3,2)</f>
        <v>0</v>
      </c>
      <c r="L168" s="267">
        <f>ROUND((SUM(L90:L167))/3,2)</f>
        <v>0</v>
      </c>
      <c r="M168" s="267">
        <f>ROUND((SUM(M90:M167))/3,2)</f>
        <v>0</v>
      </c>
      <c r="N168" s="267"/>
      <c r="O168" s="267"/>
      <c r="P168" s="269"/>
      <c r="Q168" s="267"/>
      <c r="R168" s="267"/>
      <c r="S168" s="269">
        <f>ROUND((SUM(S90:S167))/3,2)</f>
        <v>2.8</v>
      </c>
      <c r="T168" s="267"/>
      <c r="U168" s="267"/>
      <c r="V168" s="277">
        <f>ROUND((SUM(V90:V167))/3,2)</f>
        <v>0.44</v>
      </c>
      <c r="W168" s="78"/>
      <c r="Z168">
        <f>(SUM(Z90:Z167))</f>
        <v>0</v>
      </c>
    </row>
  </sheetData>
  <mergeCells count="125">
    <mergeCell ref="D162:E162"/>
    <mergeCell ref="D163:E163"/>
    <mergeCell ref="D164:E164"/>
    <mergeCell ref="D165:E165"/>
    <mergeCell ref="D167:E167"/>
    <mergeCell ref="D168:E168"/>
    <mergeCell ref="D154:E154"/>
    <mergeCell ref="D155:E155"/>
    <mergeCell ref="D156:E156"/>
    <mergeCell ref="D158:E158"/>
    <mergeCell ref="D160:E160"/>
    <mergeCell ref="D161:E161"/>
    <mergeCell ref="D147:E147"/>
    <mergeCell ref="D148:E148"/>
    <mergeCell ref="D149:E149"/>
    <mergeCell ref="D150:E150"/>
    <mergeCell ref="D151:E151"/>
    <mergeCell ref="D153:E153"/>
    <mergeCell ref="D141:E141"/>
    <mergeCell ref="D142:E142"/>
    <mergeCell ref="D143:E143"/>
    <mergeCell ref="D144:E144"/>
    <mergeCell ref="D145:E145"/>
    <mergeCell ref="D146:E146"/>
    <mergeCell ref="D135:E135"/>
    <mergeCell ref="D136:E136"/>
    <mergeCell ref="D137:E137"/>
    <mergeCell ref="D138:E138"/>
    <mergeCell ref="D139:E139"/>
    <mergeCell ref="D140:E140"/>
    <mergeCell ref="D127:E127"/>
    <mergeCell ref="D129:E129"/>
    <mergeCell ref="D131:E131"/>
    <mergeCell ref="D132:E132"/>
    <mergeCell ref="D133:E133"/>
    <mergeCell ref="D134:E134"/>
    <mergeCell ref="D121:E121"/>
    <mergeCell ref="D122:E122"/>
    <mergeCell ref="D123:E123"/>
    <mergeCell ref="D124:E124"/>
    <mergeCell ref="D125:E125"/>
    <mergeCell ref="D126:E126"/>
    <mergeCell ref="D113:E113"/>
    <mergeCell ref="D114:E114"/>
    <mergeCell ref="D115:E115"/>
    <mergeCell ref="D117:E117"/>
    <mergeCell ref="D119:E119"/>
    <mergeCell ref="D120:E120"/>
    <mergeCell ref="D105:E105"/>
    <mergeCell ref="D106:E106"/>
    <mergeCell ref="D108:E108"/>
    <mergeCell ref="D109:E109"/>
    <mergeCell ref="D110:E110"/>
    <mergeCell ref="D111:E111"/>
    <mergeCell ref="D98:E98"/>
    <mergeCell ref="D99:E99"/>
    <mergeCell ref="D100:E100"/>
    <mergeCell ref="D101:E101"/>
    <mergeCell ref="D103:E103"/>
    <mergeCell ref="D104:E104"/>
    <mergeCell ref="D92:E92"/>
    <mergeCell ref="D93:E93"/>
    <mergeCell ref="D94:E94"/>
    <mergeCell ref="D95:E95"/>
    <mergeCell ref="D96:E96"/>
    <mergeCell ref="D97:E97"/>
    <mergeCell ref="B81:E81"/>
    <mergeCell ref="B82:E82"/>
    <mergeCell ref="B83:E83"/>
    <mergeCell ref="I81:P81"/>
    <mergeCell ref="D90:E90"/>
    <mergeCell ref="D91:E91"/>
    <mergeCell ref="B69:D69"/>
    <mergeCell ref="B71:D71"/>
    <mergeCell ref="B72:D72"/>
    <mergeCell ref="B73:D73"/>
    <mergeCell ref="B75:D75"/>
    <mergeCell ref="B79:V79"/>
    <mergeCell ref="B62:D62"/>
    <mergeCell ref="B63:D63"/>
    <mergeCell ref="B64:D64"/>
    <mergeCell ref="B66:D66"/>
    <mergeCell ref="B67:D67"/>
    <mergeCell ref="B68:D68"/>
    <mergeCell ref="B55:D55"/>
    <mergeCell ref="B56:D56"/>
    <mergeCell ref="B57:D57"/>
    <mergeCell ref="B58:D58"/>
    <mergeCell ref="B59:D59"/>
    <mergeCell ref="B60:D60"/>
    <mergeCell ref="F31:G31"/>
    <mergeCell ref="B54:C54"/>
    <mergeCell ref="B44:V44"/>
    <mergeCell ref="B46:E46"/>
    <mergeCell ref="B47:E47"/>
    <mergeCell ref="B48:E48"/>
    <mergeCell ref="F46:H46"/>
    <mergeCell ref="F47:H47"/>
    <mergeCell ref="F48:H48"/>
    <mergeCell ref="B49:I49"/>
    <mergeCell ref="F25:H25"/>
    <mergeCell ref="F26:H26"/>
    <mergeCell ref="F27:H27"/>
    <mergeCell ref="F28:G28"/>
    <mergeCell ref="F29:G29"/>
    <mergeCell ref="F30:G30"/>
    <mergeCell ref="F19:H19"/>
    <mergeCell ref="F20:H20"/>
    <mergeCell ref="F21:H21"/>
    <mergeCell ref="F22:H22"/>
    <mergeCell ref="F23:H23"/>
    <mergeCell ref="F24:H24"/>
    <mergeCell ref="B11:H11"/>
    <mergeCell ref="F14:H14"/>
    <mergeCell ref="F15:H15"/>
    <mergeCell ref="F16:H16"/>
    <mergeCell ref="F17:H17"/>
    <mergeCell ref="F18:H18"/>
    <mergeCell ref="B1:C1"/>
    <mergeCell ref="E1:F1"/>
    <mergeCell ref="B2:V2"/>
    <mergeCell ref="B3:V3"/>
    <mergeCell ref="B7:H7"/>
    <mergeCell ref="B9:H9"/>
    <mergeCell ref="H1:I1"/>
  </mergeCells>
  <hyperlinks>
    <hyperlink ref="B1:C1" location="A2:A2" tooltip="Klikni na prechod ku Kryciemu listu..." display="Krycí list rozpočtu"/>
    <hyperlink ref="E1:F1" location="A54:A54" tooltip="Klikni na prechod ku rekapitulácii..." display="Rekapitulácia rozpočtu"/>
    <hyperlink ref="H1:I1" location="B89:B89" tooltip="Klikni na prechod ku Rozpočet..." display="Rozpočet"/>
  </hyperlinks>
  <printOptions horizontalCentered="1" gridLines="1"/>
  <pageMargins left="1.1111111111111112E-2" right="1.1111111111111112E-2" top="0.75" bottom="0.75" header="0.3" footer="0.3"/>
  <pageSetup paperSize="9" scale="75" orientation="portrait" r:id="rId1"/>
  <headerFooter>
    <oddHeader>&amp;C&amp;B&amp; Rozpočet Kontajnerové divadlo vedľa kina Hviezda - Trenčín / Pripojovací plynovod</oddHeader>
    <oddFooter>&amp;RStrana &amp;P z &amp;N    &amp;L&amp;7Spracované systémom Systematic® Kalkulus, tel.: 051 77 10 585</oddFooter>
  </headerFooter>
  <rowBreaks count="2" manualBreakCount="2">
    <brk id="40" max="16383" man="1"/>
    <brk id="78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>
  <dimension ref="A1:AA154"/>
  <sheetViews>
    <sheetView workbookViewId="0">
      <pane ySplit="1" topLeftCell="A137" activePane="bottomLeft" state="frozen"/>
      <selection pane="bottomLeft" activeCell="H82" sqref="H82"/>
    </sheetView>
  </sheetViews>
  <sheetFormatPr defaultColWidth="0" defaultRowHeight="14.4"/>
  <cols>
    <col min="1" max="1" width="1.77734375" customWidth="1"/>
    <col min="2" max="2" width="4.77734375" customWidth="1"/>
    <col min="3" max="3" width="12.77734375" customWidth="1"/>
    <col min="4" max="5" width="22.77734375" customWidth="1"/>
    <col min="6" max="7" width="9.77734375" customWidth="1"/>
    <col min="8" max="9" width="12.77734375" customWidth="1"/>
    <col min="10" max="10" width="10.77734375" hidden="1" customWidth="1"/>
    <col min="11" max="15" width="0" hidden="1" customWidth="1"/>
    <col min="16" max="16" width="9.77734375" customWidth="1"/>
    <col min="17" max="18" width="0" hidden="1" customWidth="1"/>
    <col min="19" max="19" width="7.77734375" customWidth="1"/>
    <col min="20" max="21" width="0" hidden="1" customWidth="1"/>
    <col min="22" max="22" width="7.77734375" customWidth="1"/>
    <col min="23" max="23" width="2.77734375" customWidth="1"/>
    <col min="24" max="26" width="0" hidden="1" customWidth="1"/>
    <col min="27" max="27" width="8.88671875" hidden="1" customWidth="1"/>
  </cols>
  <sheetData>
    <row r="1" spans="1:23" ht="34.950000000000003" customHeight="1">
      <c r="A1" s="15"/>
      <c r="B1" s="45" t="s">
        <v>21</v>
      </c>
      <c r="C1" s="18"/>
      <c r="D1" s="15"/>
      <c r="E1" s="19" t="s">
        <v>0</v>
      </c>
      <c r="F1" s="20"/>
      <c r="G1" s="16"/>
      <c r="H1" s="17" t="s">
        <v>89</v>
      </c>
      <c r="I1" s="18"/>
      <c r="J1" s="225"/>
      <c r="K1" s="226"/>
      <c r="L1" s="226"/>
      <c r="M1" s="226"/>
      <c r="N1" s="226"/>
      <c r="O1" s="226"/>
      <c r="P1" s="227"/>
      <c r="Q1" s="161"/>
      <c r="R1" s="161"/>
      <c r="S1" s="161"/>
      <c r="T1" s="161"/>
      <c r="U1" s="161"/>
      <c r="V1" s="161"/>
      <c r="W1" s="78">
        <v>30.126000000000001</v>
      </c>
    </row>
    <row r="2" spans="1:23" ht="34.950000000000003" customHeight="1">
      <c r="A2" s="22"/>
      <c r="B2" s="54" t="s">
        <v>21</v>
      </c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  <c r="Q2" s="52"/>
      <c r="R2" s="52"/>
      <c r="S2" s="52"/>
      <c r="T2" s="52"/>
      <c r="U2" s="52"/>
      <c r="V2" s="162"/>
      <c r="W2" s="78"/>
    </row>
    <row r="3" spans="1:23" ht="18" customHeight="1">
      <c r="A3" s="22"/>
      <c r="B3" s="57" t="s">
        <v>1</v>
      </c>
      <c r="C3" s="58"/>
      <c r="D3" s="58"/>
      <c r="E3" s="58"/>
      <c r="F3" s="58"/>
      <c r="G3" s="55"/>
      <c r="H3" s="55"/>
      <c r="I3" s="55"/>
      <c r="J3" s="55"/>
      <c r="K3" s="55"/>
      <c r="L3" s="55"/>
      <c r="M3" s="55"/>
      <c r="N3" s="55"/>
      <c r="O3" s="55"/>
      <c r="P3" s="55"/>
      <c r="Q3" s="55"/>
      <c r="R3" s="55"/>
      <c r="S3" s="55"/>
      <c r="T3" s="55"/>
      <c r="U3" s="55"/>
      <c r="V3" s="163"/>
      <c r="W3" s="78"/>
    </row>
    <row r="4" spans="1:23" ht="18" customHeight="1">
      <c r="A4" s="22"/>
      <c r="B4" s="59" t="s">
        <v>862</v>
      </c>
      <c r="C4" s="39"/>
      <c r="D4" s="32"/>
      <c r="E4" s="32"/>
      <c r="F4" s="60" t="s">
        <v>23</v>
      </c>
      <c r="G4" s="32"/>
      <c r="H4" s="32"/>
      <c r="I4" s="32"/>
      <c r="J4" s="32"/>
      <c r="K4" s="33"/>
      <c r="L4" s="33"/>
      <c r="M4" s="33"/>
      <c r="N4" s="33"/>
      <c r="O4" s="33"/>
      <c r="P4" s="33"/>
      <c r="Q4" s="33"/>
      <c r="R4" s="33"/>
      <c r="S4" s="33"/>
      <c r="T4" s="33"/>
      <c r="U4" s="33"/>
      <c r="V4" s="164"/>
      <c r="W4" s="78"/>
    </row>
    <row r="5" spans="1:23" ht="18" customHeight="1">
      <c r="A5" s="22"/>
      <c r="B5" s="48"/>
      <c r="C5" s="39"/>
      <c r="D5" s="32"/>
      <c r="E5" s="32"/>
      <c r="F5" s="60" t="s">
        <v>24</v>
      </c>
      <c r="G5" s="32"/>
      <c r="H5" s="32"/>
      <c r="I5" s="32"/>
      <c r="J5" s="32"/>
      <c r="K5" s="33"/>
      <c r="L5" s="33"/>
      <c r="M5" s="33"/>
      <c r="N5" s="33"/>
      <c r="O5" s="33"/>
      <c r="P5" s="33"/>
      <c r="Q5" s="33"/>
      <c r="R5" s="33"/>
      <c r="S5" s="33"/>
      <c r="T5" s="33"/>
      <c r="U5" s="33"/>
      <c r="V5" s="164"/>
      <c r="W5" s="78"/>
    </row>
    <row r="6" spans="1:23" ht="18" customHeight="1">
      <c r="A6" s="22"/>
      <c r="B6" s="61" t="s">
        <v>25</v>
      </c>
      <c r="C6" s="39"/>
      <c r="D6" s="60" t="s">
        <v>26</v>
      </c>
      <c r="E6" s="32"/>
      <c r="F6" s="60" t="s">
        <v>27</v>
      </c>
      <c r="G6" s="393">
        <v>44480</v>
      </c>
      <c r="H6" s="32"/>
      <c r="I6" s="32"/>
      <c r="J6" s="32"/>
      <c r="K6" s="33"/>
      <c r="L6" s="33"/>
      <c r="M6" s="33"/>
      <c r="N6" s="33"/>
      <c r="O6" s="33"/>
      <c r="P6" s="33"/>
      <c r="Q6" s="33"/>
      <c r="R6" s="33"/>
      <c r="S6" s="33"/>
      <c r="T6" s="33"/>
      <c r="U6" s="33"/>
      <c r="V6" s="164"/>
      <c r="W6" s="78"/>
    </row>
    <row r="7" spans="1:23" ht="19.95" customHeight="1">
      <c r="A7" s="22"/>
      <c r="B7" s="69" t="s">
        <v>28</v>
      </c>
      <c r="C7" s="65"/>
      <c r="D7" s="65"/>
      <c r="E7" s="65"/>
      <c r="F7" s="65"/>
      <c r="G7" s="65"/>
      <c r="H7" s="66"/>
      <c r="I7" s="63"/>
      <c r="J7" s="64"/>
      <c r="K7" s="33"/>
      <c r="L7" s="33"/>
      <c r="M7" s="33"/>
      <c r="N7" s="33"/>
      <c r="O7" s="33"/>
      <c r="P7" s="33"/>
      <c r="Q7" s="33"/>
      <c r="R7" s="33"/>
      <c r="S7" s="33"/>
      <c r="T7" s="33"/>
      <c r="U7" s="33"/>
      <c r="V7" s="164"/>
      <c r="W7" s="78"/>
    </row>
    <row r="8" spans="1:23" ht="18" customHeight="1">
      <c r="A8" s="22"/>
      <c r="B8" s="71" t="s">
        <v>31</v>
      </c>
      <c r="C8" s="62"/>
      <c r="D8" s="35"/>
      <c r="E8" s="35"/>
      <c r="F8" s="72" t="s">
        <v>32</v>
      </c>
      <c r="G8" s="35"/>
      <c r="H8" s="35"/>
      <c r="I8" s="32"/>
      <c r="J8" s="32"/>
      <c r="K8" s="33"/>
      <c r="L8" s="33"/>
      <c r="M8" s="33"/>
      <c r="N8" s="33"/>
      <c r="O8" s="33"/>
      <c r="P8" s="33"/>
      <c r="Q8" s="33"/>
      <c r="R8" s="33"/>
      <c r="S8" s="33"/>
      <c r="T8" s="33"/>
      <c r="U8" s="33"/>
      <c r="V8" s="164"/>
      <c r="W8" s="78"/>
    </row>
    <row r="9" spans="1:23" ht="19.95" customHeight="1">
      <c r="A9" s="22"/>
      <c r="B9" s="70" t="s">
        <v>29</v>
      </c>
      <c r="C9" s="67"/>
      <c r="D9" s="67"/>
      <c r="E9" s="67"/>
      <c r="F9" s="67"/>
      <c r="G9" s="67"/>
      <c r="H9" s="68"/>
      <c r="I9" s="64"/>
      <c r="J9" s="64"/>
      <c r="K9" s="33"/>
      <c r="L9" s="33"/>
      <c r="M9" s="33"/>
      <c r="N9" s="33"/>
      <c r="O9" s="33"/>
      <c r="P9" s="33"/>
      <c r="Q9" s="33"/>
      <c r="R9" s="33"/>
      <c r="S9" s="33"/>
      <c r="T9" s="33"/>
      <c r="U9" s="33"/>
      <c r="V9" s="164"/>
      <c r="W9" s="78"/>
    </row>
    <row r="10" spans="1:23" ht="18" customHeight="1">
      <c r="A10" s="22"/>
      <c r="B10" s="61" t="s">
        <v>31</v>
      </c>
      <c r="C10" s="39"/>
      <c r="D10" s="32"/>
      <c r="E10" s="32"/>
      <c r="F10" s="60" t="s">
        <v>32</v>
      </c>
      <c r="G10" s="32"/>
      <c r="H10" s="32"/>
      <c r="I10" s="32"/>
      <c r="J10" s="32"/>
      <c r="K10" s="33"/>
      <c r="L10" s="33"/>
      <c r="M10" s="33"/>
      <c r="N10" s="33"/>
      <c r="O10" s="33"/>
      <c r="P10" s="33"/>
      <c r="Q10" s="33"/>
      <c r="R10" s="33"/>
      <c r="S10" s="33"/>
      <c r="T10" s="33"/>
      <c r="U10" s="33"/>
      <c r="V10" s="164"/>
      <c r="W10" s="78"/>
    </row>
    <row r="11" spans="1:23" ht="19.95" customHeight="1">
      <c r="A11" s="22"/>
      <c r="B11" s="70" t="s">
        <v>30</v>
      </c>
      <c r="C11" s="67"/>
      <c r="D11" s="67"/>
      <c r="E11" s="67"/>
      <c r="F11" s="67"/>
      <c r="G11" s="67"/>
      <c r="H11" s="68"/>
      <c r="I11" s="64"/>
      <c r="J11" s="64"/>
      <c r="K11" s="33"/>
      <c r="L11" s="33"/>
      <c r="M11" s="33"/>
      <c r="N11" s="33"/>
      <c r="O11" s="33"/>
      <c r="P11" s="33"/>
      <c r="Q11" s="33"/>
      <c r="R11" s="33"/>
      <c r="S11" s="33"/>
      <c r="T11" s="33"/>
      <c r="U11" s="33"/>
      <c r="V11" s="164"/>
      <c r="W11" s="78"/>
    </row>
    <row r="12" spans="1:23" ht="18" customHeight="1">
      <c r="A12" s="22"/>
      <c r="B12" s="61" t="s">
        <v>31</v>
      </c>
      <c r="C12" s="39"/>
      <c r="D12" s="32"/>
      <c r="E12" s="32"/>
      <c r="F12" s="60" t="s">
        <v>32</v>
      </c>
      <c r="G12" s="32"/>
      <c r="H12" s="32"/>
      <c r="I12" s="32"/>
      <c r="J12" s="32"/>
      <c r="K12" s="33"/>
      <c r="L12" s="33"/>
      <c r="M12" s="33"/>
      <c r="N12" s="33"/>
      <c r="O12" s="33"/>
      <c r="P12" s="33"/>
      <c r="Q12" s="33"/>
      <c r="R12" s="33"/>
      <c r="S12" s="33"/>
      <c r="T12" s="33"/>
      <c r="U12" s="33"/>
      <c r="V12" s="164"/>
      <c r="W12" s="78"/>
    </row>
    <row r="13" spans="1:23" ht="18" customHeight="1">
      <c r="A13" s="22"/>
      <c r="B13" s="47"/>
      <c r="C13" s="38"/>
      <c r="D13" s="28"/>
      <c r="E13" s="28"/>
      <c r="F13" s="28"/>
      <c r="G13" s="28"/>
      <c r="H13" s="28"/>
      <c r="I13" s="39"/>
      <c r="J13" s="32"/>
      <c r="K13" s="33"/>
      <c r="L13" s="33"/>
      <c r="M13" s="33"/>
      <c r="N13" s="33"/>
      <c r="O13" s="33"/>
      <c r="P13" s="33"/>
      <c r="Q13" s="33"/>
      <c r="R13" s="33"/>
      <c r="S13" s="33"/>
      <c r="T13" s="33"/>
      <c r="U13" s="33"/>
      <c r="V13" s="164"/>
      <c r="W13" s="78"/>
    </row>
    <row r="14" spans="1:23" ht="18" customHeight="1">
      <c r="A14" s="22"/>
      <c r="B14" s="79" t="s">
        <v>6</v>
      </c>
      <c r="C14" s="87" t="s">
        <v>53</v>
      </c>
      <c r="D14" s="86" t="s">
        <v>54</v>
      </c>
      <c r="E14" s="91" t="s">
        <v>55</v>
      </c>
      <c r="F14" s="99" t="s">
        <v>39</v>
      </c>
      <c r="G14" s="128"/>
      <c r="H14" s="56"/>
      <c r="I14" s="39"/>
      <c r="J14" s="32"/>
      <c r="K14" s="33"/>
      <c r="L14" s="33"/>
      <c r="M14" s="33"/>
      <c r="N14" s="33"/>
      <c r="O14" s="100"/>
      <c r="P14" s="108">
        <v>0</v>
      </c>
      <c r="Q14" s="104"/>
      <c r="R14" s="33"/>
      <c r="S14" s="33"/>
      <c r="T14" s="33"/>
      <c r="U14" s="33"/>
      <c r="V14" s="164"/>
      <c r="W14" s="78"/>
    </row>
    <row r="15" spans="1:23" ht="18" customHeight="1">
      <c r="A15" s="22"/>
      <c r="B15" s="80" t="s">
        <v>33</v>
      </c>
      <c r="C15" s="88">
        <f>'SO 7039'!E59</f>
        <v>0</v>
      </c>
      <c r="D15" s="83">
        <f>'SO 7039'!F59</f>
        <v>0</v>
      </c>
      <c r="E15" s="92">
        <f>'SO 7039'!G59</f>
        <v>0</v>
      </c>
      <c r="F15" s="141"/>
      <c r="G15" s="129"/>
      <c r="H15" s="75"/>
      <c r="I15" s="32"/>
      <c r="J15" s="32"/>
      <c r="K15" s="33"/>
      <c r="L15" s="33"/>
      <c r="M15" s="33"/>
      <c r="N15" s="33"/>
      <c r="O15" s="100"/>
      <c r="P15" s="109"/>
      <c r="Q15" s="104"/>
      <c r="R15" s="33"/>
      <c r="S15" s="33"/>
      <c r="T15" s="33"/>
      <c r="U15" s="33"/>
      <c r="V15" s="164"/>
      <c r="W15" s="78"/>
    </row>
    <row r="16" spans="1:23" ht="18" customHeight="1">
      <c r="A16" s="22"/>
      <c r="B16" s="79" t="s">
        <v>34</v>
      </c>
      <c r="C16" s="118">
        <f>'SO 7039'!E63</f>
        <v>0</v>
      </c>
      <c r="D16" s="119">
        <f>'SO 7039'!F63</f>
        <v>0</v>
      </c>
      <c r="E16" s="120">
        <f>'SO 7039'!G63</f>
        <v>0</v>
      </c>
      <c r="F16" s="142" t="s">
        <v>40</v>
      </c>
      <c r="G16" s="129"/>
      <c r="H16" s="75"/>
      <c r="I16" s="32"/>
      <c r="J16" s="32"/>
      <c r="K16" s="33"/>
      <c r="L16" s="33"/>
      <c r="M16" s="33"/>
      <c r="N16" s="33"/>
      <c r="O16" s="100"/>
      <c r="P16" s="110">
        <f>(SUM(Z88:Z153))</f>
        <v>0</v>
      </c>
      <c r="Q16" s="104"/>
      <c r="R16" s="33"/>
      <c r="S16" s="33"/>
      <c r="T16" s="33"/>
      <c r="U16" s="33"/>
      <c r="V16" s="164"/>
      <c r="W16" s="78"/>
    </row>
    <row r="17" spans="1:26" ht="18" customHeight="1">
      <c r="A17" s="22"/>
      <c r="B17" s="80" t="s">
        <v>35</v>
      </c>
      <c r="C17" s="88">
        <f>'SO 7039'!E67</f>
        <v>0</v>
      </c>
      <c r="D17" s="83">
        <f>'SO 7039'!F67</f>
        <v>0</v>
      </c>
      <c r="E17" s="92">
        <f>'SO 7039'!G67</f>
        <v>0</v>
      </c>
      <c r="F17" s="143" t="s">
        <v>41</v>
      </c>
      <c r="G17" s="129"/>
      <c r="H17" s="75"/>
      <c r="I17" s="32"/>
      <c r="J17" s="32"/>
      <c r="K17" s="33"/>
      <c r="L17" s="33"/>
      <c r="M17" s="33"/>
      <c r="N17" s="33"/>
      <c r="O17" s="100"/>
      <c r="P17" s="110">
        <v>0</v>
      </c>
      <c r="Q17" s="104"/>
      <c r="R17" s="33"/>
      <c r="S17" s="33"/>
      <c r="T17" s="33"/>
      <c r="U17" s="33"/>
      <c r="V17" s="164"/>
      <c r="W17" s="78"/>
    </row>
    <row r="18" spans="1:26" ht="18" customHeight="1">
      <c r="A18" s="22"/>
      <c r="B18" s="81" t="s">
        <v>36</v>
      </c>
      <c r="C18" s="89"/>
      <c r="D18" s="84"/>
      <c r="E18" s="93"/>
      <c r="F18" s="144"/>
      <c r="G18" s="130"/>
      <c r="H18" s="75"/>
      <c r="I18" s="32"/>
      <c r="J18" s="32"/>
      <c r="K18" s="33"/>
      <c r="L18" s="33"/>
      <c r="M18" s="33"/>
      <c r="N18" s="33"/>
      <c r="O18" s="100"/>
      <c r="P18" s="109"/>
      <c r="Q18" s="104"/>
      <c r="R18" s="33"/>
      <c r="S18" s="33"/>
      <c r="T18" s="33"/>
      <c r="U18" s="33"/>
      <c r="V18" s="164"/>
      <c r="W18" s="78"/>
    </row>
    <row r="19" spans="1:26" ht="18" customHeight="1">
      <c r="A19" s="22"/>
      <c r="B19" s="81" t="s">
        <v>37</v>
      </c>
      <c r="C19" s="90">
        <f>'SO 7039'!E71</f>
        <v>0</v>
      </c>
      <c r="D19" s="85">
        <f>'SO 7039'!F71</f>
        <v>0</v>
      </c>
      <c r="E19" s="93">
        <f>'SO 7039'!G71</f>
        <v>0</v>
      </c>
      <c r="F19" s="98"/>
      <c r="G19" s="148"/>
      <c r="H19" s="76"/>
      <c r="I19" s="32"/>
      <c r="J19" s="32"/>
      <c r="K19" s="33"/>
      <c r="L19" s="33"/>
      <c r="M19" s="33"/>
      <c r="N19" s="33"/>
      <c r="O19" s="100"/>
      <c r="P19" s="109"/>
      <c r="Q19" s="104"/>
      <c r="R19" s="33"/>
      <c r="S19" s="33"/>
      <c r="T19" s="33"/>
      <c r="U19" s="33"/>
      <c r="V19" s="164"/>
      <c r="W19" s="78"/>
    </row>
    <row r="20" spans="1:26" ht="18" customHeight="1">
      <c r="A20" s="22"/>
      <c r="B20" s="74" t="s">
        <v>38</v>
      </c>
      <c r="C20" s="82"/>
      <c r="D20" s="121"/>
      <c r="E20" s="122">
        <f>SUM(E15:E19)</f>
        <v>0</v>
      </c>
      <c r="F20" s="145" t="s">
        <v>38</v>
      </c>
      <c r="G20" s="134"/>
      <c r="H20" s="56"/>
      <c r="I20" s="39"/>
      <c r="J20" s="32"/>
      <c r="K20" s="33"/>
      <c r="L20" s="33"/>
      <c r="M20" s="33"/>
      <c r="N20" s="33"/>
      <c r="O20" s="100"/>
      <c r="P20" s="111">
        <f>SUM(P14:P19)</f>
        <v>0</v>
      </c>
      <c r="Q20" s="104"/>
      <c r="R20" s="33"/>
      <c r="S20" s="33"/>
      <c r="T20" s="33"/>
      <c r="U20" s="33"/>
      <c r="V20" s="164"/>
      <c r="W20" s="78"/>
    </row>
    <row r="21" spans="1:26" ht="18" customHeight="1">
      <c r="A21" s="22"/>
      <c r="B21" s="71" t="s">
        <v>47</v>
      </c>
      <c r="C21" s="73"/>
      <c r="D21" s="117"/>
      <c r="E21" s="94">
        <f>((E15*U22*0)+(E16*V22*0)+(E17*W22*0))/100</f>
        <v>0</v>
      </c>
      <c r="F21" s="146" t="s">
        <v>50</v>
      </c>
      <c r="G21" s="129"/>
      <c r="H21" s="75"/>
      <c r="I21" s="32"/>
      <c r="J21" s="32"/>
      <c r="K21" s="33"/>
      <c r="L21" s="33"/>
      <c r="M21" s="33"/>
      <c r="N21" s="33"/>
      <c r="O21" s="100"/>
      <c r="P21" s="110">
        <f>((E15*X22*0)+(E16*Y22*0)+(E17*Z22*0))/100</f>
        <v>0</v>
      </c>
      <c r="Q21" s="104"/>
      <c r="R21" s="33"/>
      <c r="S21" s="33"/>
      <c r="T21" s="33"/>
      <c r="U21" s="33"/>
      <c r="V21" s="164"/>
      <c r="W21" s="78"/>
    </row>
    <row r="22" spans="1:26" ht="18" customHeight="1">
      <c r="A22" s="22"/>
      <c r="B22" s="61" t="s">
        <v>48</v>
      </c>
      <c r="C22" s="41"/>
      <c r="D22" s="96"/>
      <c r="E22" s="95">
        <f>((E15*U23*0)+(E16*V23*0)+(E17*W23*0))/100</f>
        <v>0</v>
      </c>
      <c r="F22" s="146" t="s">
        <v>51</v>
      </c>
      <c r="G22" s="129"/>
      <c r="H22" s="75"/>
      <c r="I22" s="32"/>
      <c r="J22" s="32"/>
      <c r="K22" s="33"/>
      <c r="L22" s="33"/>
      <c r="M22" s="33"/>
      <c r="N22" s="33"/>
      <c r="O22" s="100"/>
      <c r="P22" s="110">
        <f>((E15*X23*0)+(E16*Y23*0)+(E17*Z23*0))/100</f>
        <v>0</v>
      </c>
      <c r="Q22" s="104"/>
      <c r="R22" s="33"/>
      <c r="S22" s="33"/>
      <c r="T22" s="33"/>
      <c r="U22" s="33">
        <v>1</v>
      </c>
      <c r="V22" s="165">
        <v>1</v>
      </c>
      <c r="W22" s="78">
        <v>1</v>
      </c>
      <c r="X22">
        <v>1</v>
      </c>
      <c r="Y22">
        <v>1</v>
      </c>
      <c r="Z22">
        <v>1</v>
      </c>
    </row>
    <row r="23" spans="1:26" ht="18" customHeight="1">
      <c r="A23" s="22"/>
      <c r="B23" s="61" t="s">
        <v>49</v>
      </c>
      <c r="C23" s="41"/>
      <c r="D23" s="96"/>
      <c r="E23" s="95">
        <f>((E15*U24*0)+(E16*V24*0)+(E17*W24*0))/100</f>
        <v>0</v>
      </c>
      <c r="F23" s="146" t="s">
        <v>52</v>
      </c>
      <c r="G23" s="129"/>
      <c r="H23" s="75"/>
      <c r="I23" s="32"/>
      <c r="J23" s="32"/>
      <c r="K23" s="33"/>
      <c r="L23" s="33"/>
      <c r="M23" s="33"/>
      <c r="N23" s="33"/>
      <c r="O23" s="100"/>
      <c r="P23" s="110">
        <f>((E15*X24*0)+(E16*Y24*0)+(E17*Z24*0))/100</f>
        <v>0</v>
      </c>
      <c r="Q23" s="104"/>
      <c r="R23" s="33"/>
      <c r="S23" s="33"/>
      <c r="T23" s="33"/>
      <c r="U23" s="33">
        <v>1</v>
      </c>
      <c r="V23" s="165">
        <v>1</v>
      </c>
      <c r="W23" s="78">
        <v>0</v>
      </c>
      <c r="X23">
        <v>1</v>
      </c>
      <c r="Y23">
        <v>1</v>
      </c>
      <c r="Z23">
        <v>1</v>
      </c>
    </row>
    <row r="24" spans="1:26" ht="18" customHeight="1">
      <c r="A24" s="22"/>
      <c r="B24" s="48"/>
      <c r="C24" s="41"/>
      <c r="D24" s="96"/>
      <c r="E24" s="96"/>
      <c r="F24" s="147"/>
      <c r="G24" s="130"/>
      <c r="H24" s="75"/>
      <c r="I24" s="32"/>
      <c r="J24" s="32"/>
      <c r="K24" s="33"/>
      <c r="L24" s="33"/>
      <c r="M24" s="33"/>
      <c r="N24" s="33"/>
      <c r="O24" s="100"/>
      <c r="P24" s="112"/>
      <c r="Q24" s="104"/>
      <c r="R24" s="33"/>
      <c r="S24" s="33"/>
      <c r="T24" s="33"/>
      <c r="U24" s="33">
        <v>1</v>
      </c>
      <c r="V24" s="165">
        <v>1</v>
      </c>
      <c r="W24" s="78">
        <v>1</v>
      </c>
      <c r="X24">
        <v>1</v>
      </c>
      <c r="Y24">
        <v>1</v>
      </c>
      <c r="Z24">
        <v>0</v>
      </c>
    </row>
    <row r="25" spans="1:26" ht="18" customHeight="1">
      <c r="A25" s="22"/>
      <c r="B25" s="61"/>
      <c r="C25" s="41"/>
      <c r="D25" s="96"/>
      <c r="E25" s="96"/>
      <c r="F25" s="127" t="s">
        <v>38</v>
      </c>
      <c r="G25" s="148"/>
      <c r="H25" s="75"/>
      <c r="I25" s="32"/>
      <c r="J25" s="32"/>
      <c r="K25" s="33"/>
      <c r="L25" s="33"/>
      <c r="M25" s="33"/>
      <c r="N25" s="33"/>
      <c r="O25" s="100"/>
      <c r="P25" s="111">
        <f>SUM(E21:E24)+SUM(P21:P24)</f>
        <v>0</v>
      </c>
      <c r="Q25" s="104"/>
      <c r="R25" s="33"/>
      <c r="S25" s="33"/>
      <c r="T25" s="33"/>
      <c r="U25" s="33"/>
      <c r="V25" s="164"/>
      <c r="W25" s="78"/>
    </row>
    <row r="26" spans="1:26" ht="18" customHeight="1">
      <c r="A26" s="22"/>
      <c r="B26" s="159" t="s">
        <v>58</v>
      </c>
      <c r="C26" s="124"/>
      <c r="D26" s="126"/>
      <c r="E26" s="155"/>
      <c r="F26" s="145" t="s">
        <v>42</v>
      </c>
      <c r="G26" s="149"/>
      <c r="H26" s="77"/>
      <c r="I26" s="30"/>
      <c r="J26" s="30"/>
      <c r="K26" s="31"/>
      <c r="L26" s="31"/>
      <c r="M26" s="31"/>
      <c r="N26" s="31"/>
      <c r="O26" s="101"/>
      <c r="P26" s="113"/>
      <c r="Q26" s="105"/>
      <c r="R26" s="31"/>
      <c r="S26" s="31"/>
      <c r="T26" s="31"/>
      <c r="U26" s="31"/>
      <c r="V26" s="166"/>
      <c r="W26" s="78"/>
    </row>
    <row r="27" spans="1:26" ht="18" customHeight="1">
      <c r="A27" s="22"/>
      <c r="B27" s="49"/>
      <c r="C27" s="43"/>
      <c r="D27" s="97"/>
      <c r="E27" s="156"/>
      <c r="F27" s="151" t="s">
        <v>43</v>
      </c>
      <c r="G27" s="131"/>
      <c r="H27" s="51"/>
      <c r="I27" s="35"/>
      <c r="J27" s="35"/>
      <c r="K27" s="36"/>
      <c r="L27" s="36"/>
      <c r="M27" s="36"/>
      <c r="N27" s="36"/>
      <c r="O27" s="102"/>
      <c r="P27" s="114">
        <f>E20+P20+E25+P25</f>
        <v>0</v>
      </c>
      <c r="Q27" s="106"/>
      <c r="R27" s="36"/>
      <c r="S27" s="36"/>
      <c r="T27" s="36"/>
      <c r="U27" s="36"/>
      <c r="V27" s="167"/>
      <c r="W27" s="78"/>
    </row>
    <row r="28" spans="1:26" ht="18" customHeight="1">
      <c r="A28" s="22"/>
      <c r="B28" s="50"/>
      <c r="C28" s="44"/>
      <c r="D28" s="22"/>
      <c r="E28" s="157"/>
      <c r="F28" s="152" t="s">
        <v>44</v>
      </c>
      <c r="G28" s="132"/>
      <c r="H28" s="303">
        <f>P27-SUM('SO 7039'!K88:'SO 7039'!K153)</f>
        <v>0</v>
      </c>
      <c r="I28" s="28"/>
      <c r="J28" s="28"/>
      <c r="K28" s="29"/>
      <c r="L28" s="29"/>
      <c r="M28" s="29"/>
      <c r="N28" s="29"/>
      <c r="O28" s="103"/>
      <c r="P28" s="115">
        <f>ROUND(((ROUND(H28,2)*20)*1/100),2)</f>
        <v>0</v>
      </c>
      <c r="Q28" s="107"/>
      <c r="R28" s="29"/>
      <c r="S28" s="29"/>
      <c r="T28" s="29"/>
      <c r="U28" s="29"/>
      <c r="V28" s="168"/>
      <c r="W28" s="78"/>
    </row>
    <row r="29" spans="1:26" ht="18" customHeight="1">
      <c r="A29" s="22"/>
      <c r="B29" s="50"/>
      <c r="C29" s="44"/>
      <c r="D29" s="22"/>
      <c r="E29" s="157"/>
      <c r="F29" s="153" t="s">
        <v>45</v>
      </c>
      <c r="G29" s="133"/>
      <c r="H29" s="40">
        <f>SUM('SO 7039'!K88:'SO 7039'!K153)</f>
        <v>0</v>
      </c>
      <c r="I29" s="32"/>
      <c r="J29" s="32"/>
      <c r="K29" s="33"/>
      <c r="L29" s="33"/>
      <c r="M29" s="33"/>
      <c r="N29" s="33"/>
      <c r="O29" s="100"/>
      <c r="P29" s="108">
        <f>ROUND(((ROUND(H29,2)*0)/100),2)</f>
        <v>0</v>
      </c>
      <c r="Q29" s="104"/>
      <c r="R29" s="33"/>
      <c r="S29" s="33"/>
      <c r="T29" s="33"/>
      <c r="U29" s="33"/>
      <c r="V29" s="164"/>
      <c r="W29" s="78"/>
    </row>
    <row r="30" spans="1:26" ht="18" customHeight="1">
      <c r="A30" s="22"/>
      <c r="B30" s="50"/>
      <c r="C30" s="44"/>
      <c r="D30" s="22"/>
      <c r="E30" s="157"/>
      <c r="F30" s="154" t="s">
        <v>46</v>
      </c>
      <c r="G30" s="150"/>
      <c r="H30" s="138"/>
      <c r="I30" s="139"/>
      <c r="J30" s="28"/>
      <c r="K30" s="29"/>
      <c r="L30" s="29"/>
      <c r="M30" s="29"/>
      <c r="N30" s="29"/>
      <c r="O30" s="103"/>
      <c r="P30" s="140">
        <f>SUM(P27:P29)</f>
        <v>0</v>
      </c>
      <c r="Q30" s="104"/>
      <c r="R30" s="33"/>
      <c r="S30" s="33"/>
      <c r="T30" s="33"/>
      <c r="U30" s="33"/>
      <c r="V30" s="164"/>
      <c r="W30" s="78"/>
    </row>
    <row r="31" spans="1:26" ht="18" customHeight="1">
      <c r="A31" s="22"/>
      <c r="B31" s="46"/>
      <c r="C31" s="37"/>
      <c r="D31" s="135"/>
      <c r="E31" s="158"/>
      <c r="F31" s="131"/>
      <c r="G31" s="136"/>
      <c r="H31" s="41"/>
      <c r="I31" s="32"/>
      <c r="J31" s="32"/>
      <c r="K31" s="33"/>
      <c r="L31" s="33"/>
      <c r="M31" s="33"/>
      <c r="N31" s="33"/>
      <c r="O31" s="100"/>
      <c r="P31" s="116"/>
      <c r="Q31" s="104"/>
      <c r="R31" s="33"/>
      <c r="S31" s="33"/>
      <c r="T31" s="33"/>
      <c r="U31" s="33"/>
      <c r="V31" s="164"/>
      <c r="W31" s="78"/>
    </row>
    <row r="32" spans="1:26" ht="18" customHeight="1">
      <c r="A32" s="22"/>
      <c r="B32" s="159" t="s">
        <v>56</v>
      </c>
      <c r="C32" s="137"/>
      <c r="D32" s="26"/>
      <c r="E32" s="160" t="s">
        <v>57</v>
      </c>
      <c r="F32" s="97"/>
      <c r="G32" s="26"/>
      <c r="H32" s="42"/>
      <c r="I32" s="30"/>
      <c r="J32" s="30"/>
      <c r="K32" s="31"/>
      <c r="L32" s="31"/>
      <c r="M32" s="31"/>
      <c r="N32" s="31"/>
      <c r="O32" s="31"/>
      <c r="P32" s="25"/>
      <c r="Q32" s="31"/>
      <c r="R32" s="31"/>
      <c r="S32" s="31"/>
      <c r="T32" s="31"/>
      <c r="U32" s="31"/>
      <c r="V32" s="166"/>
      <c r="W32" s="78"/>
    </row>
    <row r="33" spans="1:23" ht="18" customHeight="1">
      <c r="A33" s="22"/>
      <c r="B33" s="49"/>
      <c r="C33" s="43"/>
      <c r="D33" s="24"/>
      <c r="E33" s="24"/>
      <c r="F33" s="24"/>
      <c r="G33" s="24"/>
      <c r="H33" s="24"/>
      <c r="I33" s="24"/>
      <c r="J33" s="24"/>
      <c r="K33" s="25"/>
      <c r="L33" s="25"/>
      <c r="M33" s="25"/>
      <c r="N33" s="25"/>
      <c r="O33" s="25"/>
      <c r="P33" s="25"/>
      <c r="Q33" s="25"/>
      <c r="R33" s="25"/>
      <c r="S33" s="25"/>
      <c r="T33" s="25"/>
      <c r="U33" s="25"/>
      <c r="V33" s="169"/>
      <c r="W33" s="78"/>
    </row>
    <row r="34" spans="1:23" ht="18" customHeight="1">
      <c r="A34" s="22"/>
      <c r="B34" s="50"/>
      <c r="C34" s="44"/>
      <c r="D34" s="3"/>
      <c r="E34" s="3"/>
      <c r="F34" s="3"/>
      <c r="G34" s="3"/>
      <c r="H34" s="3"/>
      <c r="I34" s="3"/>
      <c r="J34" s="3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70"/>
      <c r="W34" s="78"/>
    </row>
    <row r="35" spans="1:23" ht="18" customHeight="1">
      <c r="A35" s="22"/>
      <c r="B35" s="50"/>
      <c r="C35" s="44"/>
      <c r="D35" s="3"/>
      <c r="E35" s="3"/>
      <c r="F35" s="3"/>
      <c r="G35" s="3"/>
      <c r="H35" s="3"/>
      <c r="I35" s="3"/>
      <c r="J35" s="3"/>
      <c r="K35" s="14"/>
      <c r="L35" s="14"/>
      <c r="M35" s="14"/>
      <c r="N35" s="14"/>
      <c r="O35" s="14"/>
      <c r="P35" s="14"/>
      <c r="Q35" s="14"/>
      <c r="R35" s="14"/>
      <c r="S35" s="14"/>
      <c r="T35" s="14"/>
      <c r="U35" s="14"/>
      <c r="V35" s="170"/>
      <c r="W35" s="78"/>
    </row>
    <row r="36" spans="1:23" ht="18" customHeight="1">
      <c r="A36" s="22"/>
      <c r="B36" s="50"/>
      <c r="C36" s="44"/>
      <c r="D36" s="3"/>
      <c r="E36" s="3"/>
      <c r="F36" s="3"/>
      <c r="G36" s="3"/>
      <c r="H36" s="3"/>
      <c r="I36" s="3"/>
      <c r="J36" s="3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70"/>
      <c r="W36" s="78"/>
    </row>
    <row r="37" spans="1:23" ht="18" customHeight="1">
      <c r="A37" s="22"/>
      <c r="B37" s="46"/>
      <c r="C37" s="37"/>
      <c r="D37" s="11"/>
      <c r="E37" s="11"/>
      <c r="F37" s="11"/>
      <c r="G37" s="11"/>
      <c r="H37" s="11"/>
      <c r="I37" s="11"/>
      <c r="J37" s="11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171"/>
      <c r="W37" s="78"/>
    </row>
    <row r="38" spans="1:23" ht="18" customHeight="1">
      <c r="A38" s="22"/>
      <c r="B38" s="172"/>
      <c r="C38" s="173"/>
      <c r="D38" s="174"/>
      <c r="E38" s="174"/>
      <c r="F38" s="174"/>
      <c r="G38" s="174"/>
      <c r="H38" s="174"/>
      <c r="I38" s="174"/>
      <c r="J38" s="174"/>
      <c r="K38" s="175"/>
      <c r="L38" s="175"/>
      <c r="M38" s="175"/>
      <c r="N38" s="175"/>
      <c r="O38" s="175"/>
      <c r="P38" s="175"/>
      <c r="Q38" s="175"/>
      <c r="R38" s="175"/>
      <c r="S38" s="175"/>
      <c r="T38" s="175"/>
      <c r="U38" s="175"/>
      <c r="V38" s="176"/>
      <c r="W38" s="78"/>
    </row>
    <row r="39" spans="1:23" ht="18" customHeight="1">
      <c r="A39" s="22"/>
      <c r="B39" s="50"/>
      <c r="C39" s="3"/>
      <c r="D39" s="3"/>
      <c r="E39" s="3"/>
      <c r="F39" s="3"/>
      <c r="G39" s="3"/>
      <c r="H39" s="3"/>
      <c r="I39" s="3"/>
      <c r="J39" s="3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14"/>
      <c r="V39" s="14"/>
      <c r="W39" s="301"/>
    </row>
    <row r="40" spans="1:23" ht="18" customHeight="1">
      <c r="A40" s="22"/>
      <c r="B40" s="50"/>
      <c r="C40" s="3"/>
      <c r="D40" s="3"/>
      <c r="E40" s="3"/>
      <c r="F40" s="3"/>
      <c r="G40" s="3"/>
      <c r="H40" s="3"/>
      <c r="I40" s="3"/>
      <c r="J40" s="3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14"/>
      <c r="V40" s="14"/>
      <c r="W40" s="301"/>
    </row>
    <row r="41" spans="1:23">
      <c r="A41" s="22"/>
      <c r="B41" s="50"/>
      <c r="C41" s="3"/>
      <c r="D41" s="3"/>
      <c r="E41" s="3"/>
      <c r="F41" s="3"/>
      <c r="G41" s="3"/>
      <c r="H41" s="3"/>
      <c r="I41" s="3"/>
      <c r="J41" s="3"/>
      <c r="K41" s="14"/>
      <c r="L41" s="14"/>
      <c r="M41" s="14"/>
      <c r="N41" s="14"/>
      <c r="O41" s="14"/>
      <c r="P41" s="14"/>
      <c r="Q41" s="14"/>
      <c r="R41" s="14"/>
      <c r="S41" s="14"/>
      <c r="T41" s="14"/>
      <c r="U41" s="14"/>
      <c r="V41" s="14"/>
      <c r="W41" s="301"/>
    </row>
    <row r="42" spans="1:23">
      <c r="A42" s="183"/>
      <c r="B42" s="279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4"/>
      <c r="W42" s="301"/>
    </row>
    <row r="43" spans="1:23">
      <c r="A43" s="183"/>
      <c r="B43" s="280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78"/>
    </row>
    <row r="44" spans="1:23" ht="34.950000000000003" customHeight="1">
      <c r="A44" s="183"/>
      <c r="B44" s="281" t="s">
        <v>0</v>
      </c>
      <c r="C44" s="184"/>
      <c r="D44" s="184"/>
      <c r="E44" s="184"/>
      <c r="F44" s="184"/>
      <c r="G44" s="184"/>
      <c r="H44" s="184"/>
      <c r="I44" s="184"/>
      <c r="J44" s="184"/>
      <c r="K44" s="184"/>
      <c r="L44" s="184"/>
      <c r="M44" s="184"/>
      <c r="N44" s="184"/>
      <c r="O44" s="184"/>
      <c r="P44" s="184"/>
      <c r="Q44" s="184"/>
      <c r="R44" s="184"/>
      <c r="S44" s="184"/>
      <c r="T44" s="184"/>
      <c r="U44" s="184"/>
      <c r="V44" s="212"/>
      <c r="W44" s="78"/>
    </row>
    <row r="45" spans="1:23">
      <c r="A45" s="183"/>
      <c r="B45" s="282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5"/>
      <c r="U45" s="25"/>
      <c r="V45" s="169"/>
      <c r="W45" s="78"/>
    </row>
    <row r="46" spans="1:23" ht="19.95" customHeight="1">
      <c r="A46" s="278"/>
      <c r="B46" s="283" t="s">
        <v>28</v>
      </c>
      <c r="C46" s="185"/>
      <c r="D46" s="185"/>
      <c r="E46" s="186"/>
      <c r="F46" s="187" t="s">
        <v>26</v>
      </c>
      <c r="G46" s="185"/>
      <c r="H46" s="186"/>
      <c r="I46" s="182"/>
      <c r="J46" s="3"/>
      <c r="K46" s="3"/>
      <c r="L46" s="3"/>
      <c r="M46" s="3"/>
      <c r="N46" s="3"/>
      <c r="O46" s="3"/>
      <c r="P46" s="3"/>
      <c r="Q46" s="14"/>
      <c r="R46" s="14"/>
      <c r="S46" s="14"/>
      <c r="T46" s="14"/>
      <c r="U46" s="14"/>
      <c r="V46" s="170"/>
      <c r="W46" s="78"/>
    </row>
    <row r="47" spans="1:23" ht="19.95" customHeight="1">
      <c r="A47" s="278"/>
      <c r="B47" s="283" t="s">
        <v>29</v>
      </c>
      <c r="C47" s="185"/>
      <c r="D47" s="185"/>
      <c r="E47" s="186"/>
      <c r="F47" s="187" t="s">
        <v>24</v>
      </c>
      <c r="G47" s="185"/>
      <c r="H47" s="186"/>
      <c r="I47" s="182"/>
      <c r="J47" s="3"/>
      <c r="K47" s="3"/>
      <c r="L47" s="3"/>
      <c r="M47" s="3"/>
      <c r="N47" s="3"/>
      <c r="O47" s="3"/>
      <c r="P47" s="3"/>
      <c r="Q47" s="14"/>
      <c r="R47" s="14"/>
      <c r="S47" s="14"/>
      <c r="T47" s="14"/>
      <c r="U47" s="14"/>
      <c r="V47" s="170"/>
      <c r="W47" s="78"/>
    </row>
    <row r="48" spans="1:23" ht="19.95" customHeight="1">
      <c r="A48" s="278"/>
      <c r="B48" s="283" t="s">
        <v>30</v>
      </c>
      <c r="C48" s="185"/>
      <c r="D48" s="185"/>
      <c r="E48" s="186"/>
      <c r="F48" s="187" t="s">
        <v>943</v>
      </c>
      <c r="G48" s="185"/>
      <c r="H48" s="186"/>
      <c r="I48" s="182"/>
      <c r="J48" s="3"/>
      <c r="K48" s="3"/>
      <c r="L48" s="3"/>
      <c r="M48" s="3"/>
      <c r="N48" s="3"/>
      <c r="O48" s="3"/>
      <c r="P48" s="3"/>
      <c r="Q48" s="14"/>
      <c r="R48" s="14"/>
      <c r="S48" s="14"/>
      <c r="T48" s="14"/>
      <c r="U48" s="14"/>
      <c r="V48" s="170"/>
      <c r="W48" s="78"/>
    </row>
    <row r="49" spans="1:26" ht="30" customHeight="1">
      <c r="A49" s="278"/>
      <c r="B49" s="284" t="s">
        <v>1</v>
      </c>
      <c r="C49" s="188"/>
      <c r="D49" s="188"/>
      <c r="E49" s="188"/>
      <c r="F49" s="188"/>
      <c r="G49" s="188"/>
      <c r="H49" s="188"/>
      <c r="I49" s="189"/>
      <c r="J49" s="3"/>
      <c r="K49" s="3"/>
      <c r="L49" s="3"/>
      <c r="M49" s="3"/>
      <c r="N49" s="3"/>
      <c r="O49" s="3"/>
      <c r="P49" s="3"/>
      <c r="Q49" s="14"/>
      <c r="R49" s="14"/>
      <c r="S49" s="14"/>
      <c r="T49" s="14"/>
      <c r="U49" s="14"/>
      <c r="V49" s="170"/>
      <c r="W49" s="78"/>
    </row>
    <row r="50" spans="1:26">
      <c r="A50" s="22"/>
      <c r="B50" s="285" t="s">
        <v>862</v>
      </c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14"/>
      <c r="R50" s="14"/>
      <c r="S50" s="14"/>
      <c r="T50" s="14"/>
      <c r="U50" s="14"/>
      <c r="V50" s="170"/>
      <c r="W50" s="78"/>
    </row>
    <row r="51" spans="1:26">
      <c r="A51" s="22"/>
      <c r="B51" s="50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14"/>
      <c r="R51" s="14"/>
      <c r="S51" s="14"/>
      <c r="T51" s="14"/>
      <c r="U51" s="14"/>
      <c r="V51" s="170"/>
      <c r="W51" s="78"/>
    </row>
    <row r="52" spans="1:26">
      <c r="A52" s="22"/>
      <c r="B52" s="50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14"/>
      <c r="R52" s="14"/>
      <c r="S52" s="14"/>
      <c r="T52" s="14"/>
      <c r="U52" s="14"/>
      <c r="V52" s="170"/>
      <c r="W52" s="78"/>
    </row>
    <row r="53" spans="1:26">
      <c r="A53" s="22"/>
      <c r="B53" s="285" t="s">
        <v>62</v>
      </c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14"/>
      <c r="R53" s="14"/>
      <c r="S53" s="14"/>
      <c r="T53" s="14"/>
      <c r="U53" s="14"/>
      <c r="V53" s="170"/>
      <c r="W53" s="78"/>
    </row>
    <row r="54" spans="1:26">
      <c r="A54" s="2"/>
      <c r="B54" s="286" t="s">
        <v>59</v>
      </c>
      <c r="C54" s="181"/>
      <c r="D54" s="180"/>
      <c r="E54" s="180" t="s">
        <v>53</v>
      </c>
      <c r="F54" s="180" t="s">
        <v>54</v>
      </c>
      <c r="G54" s="180" t="s">
        <v>38</v>
      </c>
      <c r="H54" s="180" t="s">
        <v>60</v>
      </c>
      <c r="I54" s="180" t="s">
        <v>61</v>
      </c>
      <c r="J54" s="179"/>
      <c r="K54" s="179"/>
      <c r="L54" s="179"/>
      <c r="M54" s="179"/>
      <c r="N54" s="179"/>
      <c r="O54" s="179"/>
      <c r="P54" s="179"/>
      <c r="Q54" s="177"/>
      <c r="R54" s="177"/>
      <c r="S54" s="177"/>
      <c r="T54" s="177"/>
      <c r="U54" s="177"/>
      <c r="V54" s="213"/>
      <c r="W54" s="78"/>
    </row>
    <row r="55" spans="1:26">
      <c r="A55" s="13"/>
      <c r="B55" s="287" t="s">
        <v>63</v>
      </c>
      <c r="C55" s="198"/>
      <c r="D55" s="198"/>
      <c r="E55" s="194"/>
      <c r="F55" s="194"/>
      <c r="G55" s="194"/>
      <c r="H55" s="195"/>
      <c r="I55" s="195"/>
      <c r="J55" s="195"/>
      <c r="K55" s="195"/>
      <c r="L55" s="195"/>
      <c r="M55" s="195"/>
      <c r="N55" s="195"/>
      <c r="O55" s="195"/>
      <c r="P55" s="195"/>
      <c r="Q55" s="196"/>
      <c r="R55" s="196"/>
      <c r="S55" s="196"/>
      <c r="T55" s="196"/>
      <c r="U55" s="196"/>
      <c r="V55" s="214"/>
      <c r="W55" s="302"/>
      <c r="X55" s="197"/>
      <c r="Y55" s="197"/>
      <c r="Z55" s="197"/>
    </row>
    <row r="56" spans="1:26">
      <c r="A56" s="13"/>
      <c r="B56" s="288" t="s">
        <v>64</v>
      </c>
      <c r="C56" s="201"/>
      <c r="D56" s="201"/>
      <c r="E56" s="199">
        <f>'SO 7039'!L95</f>
        <v>0</v>
      </c>
      <c r="F56" s="199">
        <f>'SO 7039'!M95</f>
        <v>0</v>
      </c>
      <c r="G56" s="199">
        <f>'SO 7039'!I95</f>
        <v>0</v>
      </c>
      <c r="H56" s="200">
        <f>'SO 7039'!S95</f>
        <v>0</v>
      </c>
      <c r="I56" s="200">
        <f>'SO 7039'!V95</f>
        <v>0</v>
      </c>
      <c r="J56" s="200"/>
      <c r="K56" s="200"/>
      <c r="L56" s="200"/>
      <c r="M56" s="200"/>
      <c r="N56" s="200"/>
      <c r="O56" s="200"/>
      <c r="P56" s="200"/>
      <c r="Q56" s="197"/>
      <c r="R56" s="197"/>
      <c r="S56" s="197"/>
      <c r="T56" s="197"/>
      <c r="U56" s="197"/>
      <c r="V56" s="215"/>
      <c r="W56" s="302"/>
      <c r="X56" s="197"/>
      <c r="Y56" s="197"/>
      <c r="Z56" s="197"/>
    </row>
    <row r="57" spans="1:26">
      <c r="A57" s="13"/>
      <c r="B57" s="288" t="s">
        <v>752</v>
      </c>
      <c r="C57" s="201"/>
      <c r="D57" s="201"/>
      <c r="E57" s="199">
        <f>'SO 7039'!L103</f>
        <v>0</v>
      </c>
      <c r="F57" s="199">
        <f>'SO 7039'!M103</f>
        <v>0</v>
      </c>
      <c r="G57" s="199">
        <f>'SO 7039'!I103</f>
        <v>0</v>
      </c>
      <c r="H57" s="200">
        <f>'SO 7039'!S103</f>
        <v>0.11</v>
      </c>
      <c r="I57" s="200">
        <f>'SO 7039'!V103</f>
        <v>0</v>
      </c>
      <c r="J57" s="200"/>
      <c r="K57" s="200"/>
      <c r="L57" s="200"/>
      <c r="M57" s="200"/>
      <c r="N57" s="200"/>
      <c r="O57" s="200"/>
      <c r="P57" s="200"/>
      <c r="Q57" s="197"/>
      <c r="R57" s="197"/>
      <c r="S57" s="197"/>
      <c r="T57" s="197"/>
      <c r="U57" s="197"/>
      <c r="V57" s="215"/>
      <c r="W57" s="302"/>
      <c r="X57" s="197"/>
      <c r="Y57" s="197"/>
      <c r="Z57" s="197"/>
    </row>
    <row r="58" spans="1:26">
      <c r="A58" s="13"/>
      <c r="B58" s="288" t="s">
        <v>70</v>
      </c>
      <c r="C58" s="201"/>
      <c r="D58" s="201"/>
      <c r="E58" s="199">
        <f>'SO 7039'!L107</f>
        <v>0</v>
      </c>
      <c r="F58" s="199">
        <f>'SO 7039'!M107</f>
        <v>0</v>
      </c>
      <c r="G58" s="199">
        <f>'SO 7039'!I107</f>
        <v>0</v>
      </c>
      <c r="H58" s="200">
        <f>'SO 7039'!S107</f>
        <v>0</v>
      </c>
      <c r="I58" s="200">
        <f>'SO 7039'!V107</f>
        <v>0</v>
      </c>
      <c r="J58" s="200"/>
      <c r="K58" s="200"/>
      <c r="L58" s="200"/>
      <c r="M58" s="200"/>
      <c r="N58" s="200"/>
      <c r="O58" s="200"/>
      <c r="P58" s="200"/>
      <c r="Q58" s="197"/>
      <c r="R58" s="197"/>
      <c r="S58" s="197"/>
      <c r="T58" s="197"/>
      <c r="U58" s="197"/>
      <c r="V58" s="215"/>
      <c r="W58" s="302"/>
      <c r="X58" s="197"/>
      <c r="Y58" s="197"/>
      <c r="Z58" s="197"/>
    </row>
    <row r="59" spans="1:26">
      <c r="A59" s="13"/>
      <c r="B59" s="289" t="s">
        <v>63</v>
      </c>
      <c r="C59" s="202"/>
      <c r="D59" s="202"/>
      <c r="E59" s="203">
        <f>'SO 7039'!L109</f>
        <v>0</v>
      </c>
      <c r="F59" s="203">
        <f>'SO 7039'!M109</f>
        <v>0</v>
      </c>
      <c r="G59" s="203">
        <f>'SO 7039'!I109</f>
        <v>0</v>
      </c>
      <c r="H59" s="204">
        <f>'SO 7039'!S109</f>
        <v>0.11</v>
      </c>
      <c r="I59" s="204">
        <f>'SO 7039'!V109</f>
        <v>0</v>
      </c>
      <c r="J59" s="204"/>
      <c r="K59" s="204"/>
      <c r="L59" s="204"/>
      <c r="M59" s="204"/>
      <c r="N59" s="204"/>
      <c r="O59" s="204"/>
      <c r="P59" s="204"/>
      <c r="Q59" s="197"/>
      <c r="R59" s="197"/>
      <c r="S59" s="197"/>
      <c r="T59" s="197"/>
      <c r="U59" s="197"/>
      <c r="V59" s="215"/>
      <c r="W59" s="302"/>
      <c r="X59" s="197"/>
      <c r="Y59" s="197"/>
      <c r="Z59" s="197"/>
    </row>
    <row r="60" spans="1:26">
      <c r="A60" s="1"/>
      <c r="B60" s="290"/>
      <c r="C60" s="1"/>
      <c r="D60" s="1"/>
      <c r="E60" s="191"/>
      <c r="F60" s="191"/>
      <c r="G60" s="191"/>
      <c r="H60" s="192"/>
      <c r="I60" s="192"/>
      <c r="J60" s="192"/>
      <c r="K60" s="192"/>
      <c r="L60" s="192"/>
      <c r="M60" s="192"/>
      <c r="N60" s="192"/>
      <c r="O60" s="192"/>
      <c r="P60" s="192"/>
      <c r="V60" s="216"/>
      <c r="W60" s="78"/>
    </row>
    <row r="61" spans="1:26">
      <c r="A61" s="13"/>
      <c r="B61" s="289" t="s">
        <v>71</v>
      </c>
      <c r="C61" s="202"/>
      <c r="D61" s="202"/>
      <c r="E61" s="199"/>
      <c r="F61" s="199"/>
      <c r="G61" s="199"/>
      <c r="H61" s="200"/>
      <c r="I61" s="200"/>
      <c r="J61" s="200"/>
      <c r="K61" s="200"/>
      <c r="L61" s="200"/>
      <c r="M61" s="200"/>
      <c r="N61" s="200"/>
      <c r="O61" s="200"/>
      <c r="P61" s="200"/>
      <c r="Q61" s="197"/>
      <c r="R61" s="197"/>
      <c r="S61" s="197"/>
      <c r="T61" s="197"/>
      <c r="U61" s="197"/>
      <c r="V61" s="215"/>
      <c r="W61" s="302"/>
      <c r="X61" s="197"/>
      <c r="Y61" s="197"/>
      <c r="Z61" s="197"/>
    </row>
    <row r="62" spans="1:26">
      <c r="A62" s="13"/>
      <c r="B62" s="288" t="s">
        <v>763</v>
      </c>
      <c r="C62" s="201"/>
      <c r="D62" s="201"/>
      <c r="E62" s="199">
        <f>'SO 7039'!L120</f>
        <v>0</v>
      </c>
      <c r="F62" s="199">
        <f>'SO 7039'!M120</f>
        <v>0</v>
      </c>
      <c r="G62" s="199">
        <f>'SO 7039'!I120</f>
        <v>0</v>
      </c>
      <c r="H62" s="200">
        <f>'SO 7039'!S120</f>
        <v>0.02</v>
      </c>
      <c r="I62" s="200">
        <f>'SO 7039'!V120</f>
        <v>0</v>
      </c>
      <c r="J62" s="200"/>
      <c r="K62" s="200"/>
      <c r="L62" s="200"/>
      <c r="M62" s="200"/>
      <c r="N62" s="200"/>
      <c r="O62" s="200"/>
      <c r="P62" s="200"/>
      <c r="Q62" s="197"/>
      <c r="R62" s="197"/>
      <c r="S62" s="197"/>
      <c r="T62" s="197"/>
      <c r="U62" s="197"/>
      <c r="V62" s="215"/>
      <c r="W62" s="302"/>
      <c r="X62" s="197"/>
      <c r="Y62" s="197"/>
      <c r="Z62" s="197"/>
    </row>
    <row r="63" spans="1:26">
      <c r="A63" s="13"/>
      <c r="B63" s="289" t="s">
        <v>71</v>
      </c>
      <c r="C63" s="202"/>
      <c r="D63" s="202"/>
      <c r="E63" s="203">
        <f>'SO 7039'!L122</f>
        <v>0</v>
      </c>
      <c r="F63" s="203">
        <f>'SO 7039'!M122</f>
        <v>0</v>
      </c>
      <c r="G63" s="203">
        <f>'SO 7039'!I122</f>
        <v>0</v>
      </c>
      <c r="H63" s="204">
        <f>'SO 7039'!S122</f>
        <v>0.02</v>
      </c>
      <c r="I63" s="204">
        <f>'SO 7039'!V122</f>
        <v>0</v>
      </c>
      <c r="J63" s="204"/>
      <c r="K63" s="204"/>
      <c r="L63" s="204"/>
      <c r="M63" s="204"/>
      <c r="N63" s="204"/>
      <c r="O63" s="204"/>
      <c r="P63" s="204"/>
      <c r="Q63" s="197"/>
      <c r="R63" s="197"/>
      <c r="S63" s="197"/>
      <c r="T63" s="197"/>
      <c r="U63" s="197"/>
      <c r="V63" s="215"/>
      <c r="W63" s="302"/>
      <c r="X63" s="197"/>
      <c r="Y63" s="197"/>
      <c r="Z63" s="197"/>
    </row>
    <row r="64" spans="1:26">
      <c r="A64" s="1"/>
      <c r="B64" s="290"/>
      <c r="C64" s="1"/>
      <c r="D64" s="1"/>
      <c r="E64" s="191"/>
      <c r="F64" s="191"/>
      <c r="G64" s="191"/>
      <c r="H64" s="192"/>
      <c r="I64" s="192"/>
      <c r="J64" s="192"/>
      <c r="K64" s="192"/>
      <c r="L64" s="192"/>
      <c r="M64" s="192"/>
      <c r="N64" s="192"/>
      <c r="O64" s="192"/>
      <c r="P64" s="192"/>
      <c r="V64" s="216"/>
      <c r="W64" s="78"/>
    </row>
    <row r="65" spans="1:26">
      <c r="A65" s="13"/>
      <c r="B65" s="289" t="s">
        <v>756</v>
      </c>
      <c r="C65" s="202"/>
      <c r="D65" s="202"/>
      <c r="E65" s="199"/>
      <c r="F65" s="199"/>
      <c r="G65" s="199"/>
      <c r="H65" s="200"/>
      <c r="I65" s="200"/>
      <c r="J65" s="200"/>
      <c r="K65" s="200"/>
      <c r="L65" s="200"/>
      <c r="M65" s="200"/>
      <c r="N65" s="200"/>
      <c r="O65" s="200"/>
      <c r="P65" s="200"/>
      <c r="Q65" s="197"/>
      <c r="R65" s="197"/>
      <c r="S65" s="197"/>
      <c r="T65" s="197"/>
      <c r="U65" s="197"/>
      <c r="V65" s="215"/>
      <c r="W65" s="302"/>
      <c r="X65" s="197"/>
      <c r="Y65" s="197"/>
      <c r="Z65" s="197"/>
    </row>
    <row r="66" spans="1:26">
      <c r="A66" s="13"/>
      <c r="B66" s="288" t="s">
        <v>764</v>
      </c>
      <c r="C66" s="201"/>
      <c r="D66" s="201"/>
      <c r="E66" s="199">
        <f>'SO 7039'!L143</f>
        <v>0</v>
      </c>
      <c r="F66" s="199">
        <f>'SO 7039'!M143</f>
        <v>0</v>
      </c>
      <c r="G66" s="199">
        <f>'SO 7039'!I143</f>
        <v>0</v>
      </c>
      <c r="H66" s="200">
        <f>'SO 7039'!S143</f>
        <v>0</v>
      </c>
      <c r="I66" s="200">
        <f>'SO 7039'!V143</f>
        <v>0</v>
      </c>
      <c r="J66" s="200"/>
      <c r="K66" s="200"/>
      <c r="L66" s="200"/>
      <c r="M66" s="200"/>
      <c r="N66" s="200"/>
      <c r="O66" s="200"/>
      <c r="P66" s="200"/>
      <c r="Q66" s="197"/>
      <c r="R66" s="197"/>
      <c r="S66" s="197"/>
      <c r="T66" s="197"/>
      <c r="U66" s="197"/>
      <c r="V66" s="215"/>
      <c r="W66" s="302"/>
      <c r="X66" s="197"/>
      <c r="Y66" s="197"/>
      <c r="Z66" s="197"/>
    </row>
    <row r="67" spans="1:26">
      <c r="A67" s="13"/>
      <c r="B67" s="289" t="s">
        <v>756</v>
      </c>
      <c r="C67" s="202"/>
      <c r="D67" s="202"/>
      <c r="E67" s="203">
        <f>'SO 7039'!L145</f>
        <v>0</v>
      </c>
      <c r="F67" s="203">
        <f>'SO 7039'!M145</f>
        <v>0</v>
      </c>
      <c r="G67" s="203">
        <f>'SO 7039'!I145</f>
        <v>0</v>
      </c>
      <c r="H67" s="204">
        <f>'SO 7039'!S145</f>
        <v>0</v>
      </c>
      <c r="I67" s="204">
        <f>'SO 7039'!V145</f>
        <v>0</v>
      </c>
      <c r="J67" s="204"/>
      <c r="K67" s="204"/>
      <c r="L67" s="204"/>
      <c r="M67" s="204"/>
      <c r="N67" s="204"/>
      <c r="O67" s="204"/>
      <c r="P67" s="204"/>
      <c r="Q67" s="197"/>
      <c r="R67" s="197"/>
      <c r="S67" s="197"/>
      <c r="T67" s="197"/>
      <c r="U67" s="197"/>
      <c r="V67" s="215"/>
      <c r="W67" s="302"/>
      <c r="X67" s="197"/>
      <c r="Y67" s="197"/>
      <c r="Z67" s="197"/>
    </row>
    <row r="68" spans="1:26">
      <c r="A68" s="1"/>
      <c r="B68" s="290"/>
      <c r="C68" s="1"/>
      <c r="D68" s="1"/>
      <c r="E68" s="191"/>
      <c r="F68" s="191"/>
      <c r="G68" s="191"/>
      <c r="H68" s="192"/>
      <c r="I68" s="192"/>
      <c r="J68" s="192"/>
      <c r="K68" s="192"/>
      <c r="L68" s="192"/>
      <c r="M68" s="192"/>
      <c r="N68" s="192"/>
      <c r="O68" s="192"/>
      <c r="P68" s="192"/>
      <c r="V68" s="216"/>
      <c r="W68" s="78"/>
    </row>
    <row r="69" spans="1:26">
      <c r="A69" s="13"/>
      <c r="B69" s="289" t="s">
        <v>86</v>
      </c>
      <c r="C69" s="202"/>
      <c r="D69" s="202"/>
      <c r="E69" s="199"/>
      <c r="F69" s="199"/>
      <c r="G69" s="199"/>
      <c r="H69" s="200"/>
      <c r="I69" s="200"/>
      <c r="J69" s="200"/>
      <c r="K69" s="200"/>
      <c r="L69" s="200"/>
      <c r="M69" s="200"/>
      <c r="N69" s="200"/>
      <c r="O69" s="200"/>
      <c r="P69" s="200"/>
      <c r="Q69" s="197"/>
      <c r="R69" s="197"/>
      <c r="S69" s="197"/>
      <c r="T69" s="197"/>
      <c r="U69" s="197"/>
      <c r="V69" s="215"/>
      <c r="W69" s="302"/>
      <c r="X69" s="197"/>
      <c r="Y69" s="197"/>
      <c r="Z69" s="197"/>
    </row>
    <row r="70" spans="1:26">
      <c r="A70" s="13"/>
      <c r="B70" s="288" t="s">
        <v>766</v>
      </c>
      <c r="C70" s="201"/>
      <c r="D70" s="201"/>
      <c r="E70" s="199">
        <f>'SO 7039'!L151</f>
        <v>0</v>
      </c>
      <c r="F70" s="199">
        <f>'SO 7039'!M151</f>
        <v>0</v>
      </c>
      <c r="G70" s="199">
        <f>'SO 7039'!I151</f>
        <v>0</v>
      </c>
      <c r="H70" s="200">
        <f>'SO 7039'!S151</f>
        <v>0</v>
      </c>
      <c r="I70" s="200">
        <f>'SO 7039'!V151</f>
        <v>0</v>
      </c>
      <c r="J70" s="200"/>
      <c r="K70" s="200"/>
      <c r="L70" s="200"/>
      <c r="M70" s="200"/>
      <c r="N70" s="200"/>
      <c r="O70" s="200"/>
      <c r="P70" s="200"/>
      <c r="Q70" s="197"/>
      <c r="R70" s="197"/>
      <c r="S70" s="197"/>
      <c r="T70" s="197"/>
      <c r="U70" s="197"/>
      <c r="V70" s="215"/>
      <c r="W70" s="302"/>
      <c r="X70" s="197"/>
      <c r="Y70" s="197"/>
      <c r="Z70" s="197"/>
    </row>
    <row r="71" spans="1:26">
      <c r="A71" s="13"/>
      <c r="B71" s="289" t="s">
        <v>86</v>
      </c>
      <c r="C71" s="202"/>
      <c r="D71" s="202"/>
      <c r="E71" s="203">
        <f>'SO 7039'!L153</f>
        <v>0</v>
      </c>
      <c r="F71" s="203">
        <f>'SO 7039'!M153</f>
        <v>0</v>
      </c>
      <c r="G71" s="203">
        <f>'SO 7039'!I153</f>
        <v>0</v>
      </c>
      <c r="H71" s="204">
        <f>'SO 7039'!S153</f>
        <v>0</v>
      </c>
      <c r="I71" s="204">
        <f>'SO 7039'!V153</f>
        <v>0</v>
      </c>
      <c r="J71" s="204"/>
      <c r="K71" s="204"/>
      <c r="L71" s="204"/>
      <c r="M71" s="204"/>
      <c r="N71" s="204"/>
      <c r="O71" s="204"/>
      <c r="P71" s="204"/>
      <c r="Q71" s="197"/>
      <c r="R71" s="197"/>
      <c r="S71" s="197"/>
      <c r="T71" s="197"/>
      <c r="U71" s="197"/>
      <c r="V71" s="215"/>
      <c r="W71" s="302"/>
      <c r="X71" s="197"/>
      <c r="Y71" s="197"/>
      <c r="Z71" s="197"/>
    </row>
    <row r="72" spans="1:26">
      <c r="A72" s="1"/>
      <c r="B72" s="290"/>
      <c r="C72" s="1"/>
      <c r="D72" s="1"/>
      <c r="E72" s="191"/>
      <c r="F72" s="191"/>
      <c r="G72" s="191"/>
      <c r="H72" s="192"/>
      <c r="I72" s="192"/>
      <c r="J72" s="192"/>
      <c r="K72" s="192"/>
      <c r="L72" s="192"/>
      <c r="M72" s="192"/>
      <c r="N72" s="192"/>
      <c r="O72" s="192"/>
      <c r="P72" s="192"/>
      <c r="V72" s="216"/>
      <c r="W72" s="78"/>
    </row>
    <row r="73" spans="1:26">
      <c r="A73" s="205"/>
      <c r="B73" s="291" t="s">
        <v>88</v>
      </c>
      <c r="C73" s="207"/>
      <c r="D73" s="207"/>
      <c r="E73" s="208">
        <f>'SO 7039'!L154</f>
        <v>0</v>
      </c>
      <c r="F73" s="208">
        <f>'SO 7039'!M154</f>
        <v>0</v>
      </c>
      <c r="G73" s="208">
        <f>'SO 7039'!I154</f>
        <v>0</v>
      </c>
      <c r="H73" s="209">
        <f>'SO 7039'!S154</f>
        <v>0.13</v>
      </c>
      <c r="I73" s="209">
        <f>'SO 7039'!V154</f>
        <v>0</v>
      </c>
      <c r="J73" s="210"/>
      <c r="K73" s="210"/>
      <c r="L73" s="210"/>
      <c r="M73" s="210"/>
      <c r="N73" s="210"/>
      <c r="O73" s="210"/>
      <c r="P73" s="210"/>
      <c r="Q73" s="211"/>
      <c r="R73" s="211"/>
      <c r="S73" s="211"/>
      <c r="T73" s="211"/>
      <c r="U73" s="211"/>
      <c r="V73" s="217"/>
      <c r="W73" s="302"/>
      <c r="X73" s="206"/>
      <c r="Y73" s="206"/>
      <c r="Z73" s="206"/>
    </row>
    <row r="74" spans="1:26">
      <c r="A74" s="22"/>
      <c r="B74" s="50"/>
      <c r="C74" s="3"/>
      <c r="D74" s="3"/>
      <c r="E74" s="21"/>
      <c r="F74" s="21"/>
      <c r="G74" s="21"/>
      <c r="H74" s="218"/>
      <c r="I74" s="218"/>
      <c r="J74" s="218"/>
      <c r="K74" s="218"/>
      <c r="L74" s="218"/>
      <c r="M74" s="218"/>
      <c r="N74" s="218"/>
      <c r="O74" s="218"/>
      <c r="P74" s="218"/>
      <c r="Q74" s="14"/>
      <c r="R74" s="14"/>
      <c r="S74" s="14"/>
      <c r="T74" s="14"/>
      <c r="U74" s="14"/>
      <c r="V74" s="14"/>
      <c r="W74" s="78"/>
    </row>
    <row r="75" spans="1:26">
      <c r="A75" s="22"/>
      <c r="B75" s="50"/>
      <c r="C75" s="3"/>
      <c r="D75" s="3"/>
      <c r="E75" s="21"/>
      <c r="F75" s="21"/>
      <c r="G75" s="21"/>
      <c r="H75" s="218"/>
      <c r="I75" s="218"/>
      <c r="J75" s="218"/>
      <c r="K75" s="218"/>
      <c r="L75" s="218"/>
      <c r="M75" s="218"/>
      <c r="N75" s="218"/>
      <c r="O75" s="218"/>
      <c r="P75" s="218"/>
      <c r="Q75" s="14"/>
      <c r="R75" s="14"/>
      <c r="S75" s="14"/>
      <c r="T75" s="14"/>
      <c r="U75" s="14"/>
      <c r="V75" s="14"/>
      <c r="W75" s="78"/>
    </row>
    <row r="76" spans="1:26">
      <c r="A76" s="22"/>
      <c r="B76" s="46"/>
      <c r="C76" s="11"/>
      <c r="D76" s="11"/>
      <c r="E76" s="34"/>
      <c r="F76" s="34"/>
      <c r="G76" s="34"/>
      <c r="H76" s="219"/>
      <c r="I76" s="219"/>
      <c r="J76" s="219"/>
      <c r="K76" s="219"/>
      <c r="L76" s="219"/>
      <c r="M76" s="219"/>
      <c r="N76" s="219"/>
      <c r="O76" s="219"/>
      <c r="P76" s="219"/>
      <c r="Q76" s="23"/>
      <c r="R76" s="23"/>
      <c r="S76" s="23"/>
      <c r="T76" s="23"/>
      <c r="U76" s="23"/>
      <c r="V76" s="23"/>
      <c r="W76" s="78"/>
    </row>
    <row r="77" spans="1:26" ht="34.950000000000003" customHeight="1">
      <c r="A77" s="1"/>
      <c r="B77" s="292" t="s">
        <v>89</v>
      </c>
      <c r="C77" s="220"/>
      <c r="D77" s="220"/>
      <c r="E77" s="220"/>
      <c r="F77" s="220"/>
      <c r="G77" s="220"/>
      <c r="H77" s="220"/>
      <c r="I77" s="220"/>
      <c r="J77" s="220"/>
      <c r="K77" s="220"/>
      <c r="L77" s="220"/>
      <c r="M77" s="220"/>
      <c r="N77" s="220"/>
      <c r="O77" s="220"/>
      <c r="P77" s="220"/>
      <c r="Q77" s="220"/>
      <c r="R77" s="220"/>
      <c r="S77" s="220"/>
      <c r="T77" s="220"/>
      <c r="U77" s="220"/>
      <c r="V77" s="220"/>
      <c r="W77" s="78"/>
    </row>
    <row r="78" spans="1:26">
      <c r="A78" s="22"/>
      <c r="B78" s="123"/>
      <c r="C78" s="26"/>
      <c r="D78" s="26"/>
      <c r="E78" s="125"/>
      <c r="F78" s="125"/>
      <c r="G78" s="125"/>
      <c r="H78" s="239"/>
      <c r="I78" s="239"/>
      <c r="J78" s="239"/>
      <c r="K78" s="239"/>
      <c r="L78" s="239"/>
      <c r="M78" s="239"/>
      <c r="N78" s="239"/>
      <c r="O78" s="239"/>
      <c r="P78" s="239"/>
      <c r="Q78" s="27"/>
      <c r="R78" s="27"/>
      <c r="S78" s="27"/>
      <c r="T78" s="27"/>
      <c r="U78" s="27"/>
      <c r="V78" s="27"/>
      <c r="W78" s="78"/>
    </row>
    <row r="79" spans="1:26" ht="19.95" customHeight="1">
      <c r="A79" s="278"/>
      <c r="B79" s="293" t="s">
        <v>28</v>
      </c>
      <c r="C79" s="232"/>
      <c r="D79" s="232"/>
      <c r="E79" s="233"/>
      <c r="F79" s="234"/>
      <c r="G79" s="234"/>
      <c r="H79" s="235" t="s">
        <v>26</v>
      </c>
      <c r="I79" s="236"/>
      <c r="J79" s="237"/>
      <c r="K79" s="237"/>
      <c r="L79" s="237"/>
      <c r="M79" s="237"/>
      <c r="N79" s="237"/>
      <c r="O79" s="237"/>
      <c r="P79" s="238"/>
      <c r="Q79" s="25"/>
      <c r="R79" s="25"/>
      <c r="S79" s="25"/>
      <c r="T79" s="25"/>
      <c r="U79" s="25"/>
      <c r="V79" s="25"/>
      <c r="W79" s="78"/>
    </row>
    <row r="80" spans="1:26" ht="19.95" customHeight="1">
      <c r="A80" s="278"/>
      <c r="B80" s="283" t="s">
        <v>29</v>
      </c>
      <c r="C80" s="185"/>
      <c r="D80" s="185"/>
      <c r="E80" s="186"/>
      <c r="F80" s="228"/>
      <c r="G80" s="228"/>
      <c r="H80" s="229" t="s">
        <v>24</v>
      </c>
      <c r="I80" s="229"/>
      <c r="J80" s="218"/>
      <c r="K80" s="218"/>
      <c r="L80" s="218"/>
      <c r="M80" s="218"/>
      <c r="N80" s="218"/>
      <c r="O80" s="218"/>
      <c r="P80" s="218"/>
      <c r="Q80" s="14"/>
      <c r="R80" s="14"/>
      <c r="S80" s="14"/>
      <c r="T80" s="14"/>
      <c r="U80" s="14"/>
      <c r="V80" s="14"/>
      <c r="W80" s="78"/>
    </row>
    <row r="81" spans="1:26" ht="19.95" customHeight="1">
      <c r="A81" s="278"/>
      <c r="B81" s="283" t="s">
        <v>30</v>
      </c>
      <c r="C81" s="185"/>
      <c r="D81" s="185"/>
      <c r="E81" s="186"/>
      <c r="F81" s="228"/>
      <c r="G81" s="228"/>
      <c r="H81" s="229" t="s">
        <v>946</v>
      </c>
      <c r="I81" s="229"/>
      <c r="J81" s="218"/>
      <c r="K81" s="218"/>
      <c r="L81" s="218"/>
      <c r="M81" s="218"/>
      <c r="N81" s="218"/>
      <c r="O81" s="218"/>
      <c r="P81" s="218"/>
      <c r="Q81" s="14"/>
      <c r="R81" s="14"/>
      <c r="S81" s="14"/>
      <c r="T81" s="14"/>
      <c r="U81" s="14"/>
      <c r="V81" s="14"/>
      <c r="W81" s="78"/>
    </row>
    <row r="82" spans="1:26" ht="19.95" customHeight="1">
      <c r="A82" s="22"/>
      <c r="B82" s="285" t="s">
        <v>100</v>
      </c>
      <c r="C82" s="3"/>
      <c r="D82" s="3"/>
      <c r="E82" s="21"/>
      <c r="F82" s="21"/>
      <c r="G82" s="21"/>
      <c r="H82" s="218"/>
      <c r="I82" s="218"/>
      <c r="J82" s="218"/>
      <c r="K82" s="218"/>
      <c r="L82" s="218"/>
      <c r="M82" s="218"/>
      <c r="N82" s="218"/>
      <c r="O82" s="218"/>
      <c r="P82" s="218"/>
      <c r="Q82" s="14"/>
      <c r="R82" s="14"/>
      <c r="S82" s="14"/>
      <c r="T82" s="14"/>
      <c r="U82" s="14"/>
      <c r="V82" s="14"/>
      <c r="W82" s="78"/>
    </row>
    <row r="83" spans="1:26" ht="19.95" customHeight="1">
      <c r="A83" s="22"/>
      <c r="B83" s="285" t="s">
        <v>862</v>
      </c>
      <c r="C83" s="3"/>
      <c r="D83" s="3"/>
      <c r="E83" s="21"/>
      <c r="F83" s="21"/>
      <c r="G83" s="21"/>
      <c r="H83" s="218"/>
      <c r="I83" s="218"/>
      <c r="J83" s="218"/>
      <c r="K83" s="218"/>
      <c r="L83" s="218"/>
      <c r="M83" s="218"/>
      <c r="N83" s="218"/>
      <c r="O83" s="218"/>
      <c r="P83" s="218"/>
      <c r="Q83" s="14"/>
      <c r="R83" s="14"/>
      <c r="S83" s="14"/>
      <c r="T83" s="14"/>
      <c r="U83" s="14"/>
      <c r="V83" s="14"/>
      <c r="W83" s="78"/>
    </row>
    <row r="84" spans="1:26" ht="19.95" customHeight="1">
      <c r="A84" s="22"/>
      <c r="B84" s="50"/>
      <c r="C84" s="3"/>
      <c r="D84" s="3"/>
      <c r="E84" s="21"/>
      <c r="F84" s="21"/>
      <c r="G84" s="21"/>
      <c r="H84" s="218"/>
      <c r="I84" s="218"/>
      <c r="J84" s="218"/>
      <c r="K84" s="218"/>
      <c r="L84" s="218"/>
      <c r="M84" s="218"/>
      <c r="N84" s="218"/>
      <c r="O84" s="218"/>
      <c r="P84" s="218"/>
      <c r="Q84" s="14"/>
      <c r="R84" s="14"/>
      <c r="S84" s="14"/>
      <c r="T84" s="14"/>
      <c r="U84" s="14"/>
      <c r="V84" s="14"/>
      <c r="W84" s="78"/>
    </row>
    <row r="85" spans="1:26" ht="19.95" customHeight="1">
      <c r="A85" s="22"/>
      <c r="B85" s="50"/>
      <c r="C85" s="3"/>
      <c r="D85" s="3"/>
      <c r="E85" s="21"/>
      <c r="F85" s="21"/>
      <c r="G85" s="21"/>
      <c r="H85" s="218"/>
      <c r="I85" s="218"/>
      <c r="J85" s="218"/>
      <c r="K85" s="218"/>
      <c r="L85" s="218"/>
      <c r="M85" s="218"/>
      <c r="N85" s="218"/>
      <c r="O85" s="218"/>
      <c r="P85" s="218"/>
      <c r="Q85" s="14"/>
      <c r="R85" s="14"/>
      <c r="S85" s="14"/>
      <c r="T85" s="14"/>
      <c r="U85" s="14"/>
      <c r="V85" s="14"/>
      <c r="W85" s="78"/>
    </row>
    <row r="86" spans="1:26" ht="19.95" customHeight="1">
      <c r="A86" s="22"/>
      <c r="B86" s="294" t="s">
        <v>62</v>
      </c>
      <c r="C86" s="230"/>
      <c r="D86" s="230"/>
      <c r="E86" s="21"/>
      <c r="F86" s="21"/>
      <c r="G86" s="21"/>
      <c r="H86" s="218"/>
      <c r="I86" s="218"/>
      <c r="J86" s="218"/>
      <c r="K86" s="218"/>
      <c r="L86" s="218"/>
      <c r="M86" s="218"/>
      <c r="N86" s="218"/>
      <c r="O86" s="218"/>
      <c r="P86" s="218"/>
      <c r="Q86" s="14"/>
      <c r="R86" s="14"/>
      <c r="S86" s="14"/>
      <c r="T86" s="14"/>
      <c r="U86" s="14"/>
      <c r="V86" s="14"/>
      <c r="W86" s="78"/>
    </row>
    <row r="87" spans="1:26">
      <c r="A87" s="2"/>
      <c r="B87" s="295" t="s">
        <v>90</v>
      </c>
      <c r="C87" s="180" t="s">
        <v>91</v>
      </c>
      <c r="D87" s="180" t="s">
        <v>92</v>
      </c>
      <c r="E87" s="221"/>
      <c r="F87" s="221" t="s">
        <v>93</v>
      </c>
      <c r="G87" s="221" t="s">
        <v>94</v>
      </c>
      <c r="H87" s="222" t="s">
        <v>95</v>
      </c>
      <c r="I87" s="222" t="s">
        <v>96</v>
      </c>
      <c r="J87" s="222"/>
      <c r="K87" s="222"/>
      <c r="L87" s="222"/>
      <c r="M87" s="222"/>
      <c r="N87" s="222"/>
      <c r="O87" s="222"/>
      <c r="P87" s="222" t="s">
        <v>97</v>
      </c>
      <c r="Q87" s="223"/>
      <c r="R87" s="223"/>
      <c r="S87" s="180" t="s">
        <v>98</v>
      </c>
      <c r="T87" s="224"/>
      <c r="U87" s="224"/>
      <c r="V87" s="180" t="s">
        <v>99</v>
      </c>
      <c r="W87" s="78"/>
    </row>
    <row r="88" spans="1:26">
      <c r="A88" s="13"/>
      <c r="B88" s="296"/>
      <c r="C88" s="240"/>
      <c r="D88" s="198" t="s">
        <v>63</v>
      </c>
      <c r="E88" s="198"/>
      <c r="F88" s="194"/>
      <c r="G88" s="241"/>
      <c r="H88" s="194"/>
      <c r="I88" s="194"/>
      <c r="J88" s="195"/>
      <c r="K88" s="195"/>
      <c r="L88" s="195"/>
      <c r="M88" s="195"/>
      <c r="N88" s="195"/>
      <c r="O88" s="195"/>
      <c r="P88" s="195"/>
      <c r="Q88" s="193"/>
      <c r="R88" s="193"/>
      <c r="S88" s="193"/>
      <c r="T88" s="193"/>
      <c r="U88" s="193"/>
      <c r="V88" s="271"/>
      <c r="W88" s="302"/>
      <c r="X88" s="197"/>
      <c r="Y88" s="197"/>
      <c r="Z88" s="197"/>
    </row>
    <row r="89" spans="1:26">
      <c r="A89" s="13"/>
      <c r="B89" s="297"/>
      <c r="C89" s="243">
        <v>1</v>
      </c>
      <c r="D89" s="244" t="s">
        <v>101</v>
      </c>
      <c r="E89" s="244"/>
      <c r="F89" s="199"/>
      <c r="G89" s="242"/>
      <c r="H89" s="199"/>
      <c r="I89" s="199"/>
      <c r="J89" s="200"/>
      <c r="K89" s="200"/>
      <c r="L89" s="200"/>
      <c r="M89" s="200"/>
      <c r="N89" s="200"/>
      <c r="O89" s="200"/>
      <c r="P89" s="200"/>
      <c r="Q89" s="13"/>
      <c r="R89" s="13"/>
      <c r="S89" s="13"/>
      <c r="T89" s="13"/>
      <c r="U89" s="13"/>
      <c r="V89" s="272"/>
      <c r="W89" s="302"/>
      <c r="X89" s="197"/>
      <c r="Y89" s="197"/>
      <c r="Z89" s="197"/>
    </row>
    <row r="90" spans="1:26" ht="25.05" customHeight="1">
      <c r="A90" s="251"/>
      <c r="B90" s="298">
        <v>1</v>
      </c>
      <c r="C90" s="252" t="s">
        <v>863</v>
      </c>
      <c r="D90" s="253" t="s">
        <v>864</v>
      </c>
      <c r="E90" s="253"/>
      <c r="F90" s="246" t="s">
        <v>104</v>
      </c>
      <c r="G90" s="247">
        <v>48.78</v>
      </c>
      <c r="H90" s="254"/>
      <c r="I90" s="246">
        <f>ROUND(G90*(H90),2)</f>
        <v>0</v>
      </c>
      <c r="J90" s="248">
        <f>ROUND(G90*(N90),2)</f>
        <v>0</v>
      </c>
      <c r="K90" s="249">
        <f>ROUND(G90*(O90),2)</f>
        <v>0</v>
      </c>
      <c r="L90" s="249">
        <f>ROUND(G90*(H90),2)</f>
        <v>0</v>
      </c>
      <c r="M90" s="249"/>
      <c r="N90" s="249">
        <v>0</v>
      </c>
      <c r="O90" s="249"/>
      <c r="P90" s="255"/>
      <c r="Q90" s="255"/>
      <c r="R90" s="255"/>
      <c r="S90" s="250">
        <f>ROUND(G90*(P90),3)</f>
        <v>0</v>
      </c>
      <c r="T90" s="250"/>
      <c r="U90" s="250"/>
      <c r="V90" s="273"/>
      <c r="W90" s="78"/>
      <c r="Z90">
        <v>0</v>
      </c>
    </row>
    <row r="91" spans="1:26" ht="25.05" customHeight="1">
      <c r="A91" s="251"/>
      <c r="B91" s="298">
        <v>2</v>
      </c>
      <c r="C91" s="252" t="s">
        <v>107</v>
      </c>
      <c r="D91" s="253" t="s">
        <v>108</v>
      </c>
      <c r="E91" s="253"/>
      <c r="F91" s="246" t="s">
        <v>104</v>
      </c>
      <c r="G91" s="247">
        <v>48.78</v>
      </c>
      <c r="H91" s="254"/>
      <c r="I91" s="246">
        <f>ROUND(G91*(H91),2)</f>
        <v>0</v>
      </c>
      <c r="J91" s="248">
        <f>ROUND(G91*(N91),2)</f>
        <v>0</v>
      </c>
      <c r="K91" s="249">
        <f>ROUND(G91*(O91),2)</f>
        <v>0</v>
      </c>
      <c r="L91" s="249">
        <f>ROUND(G91*(H91),2)</f>
        <v>0</v>
      </c>
      <c r="M91" s="249"/>
      <c r="N91" s="249">
        <v>0</v>
      </c>
      <c r="O91" s="249"/>
      <c r="P91" s="255"/>
      <c r="Q91" s="255"/>
      <c r="R91" s="255"/>
      <c r="S91" s="250">
        <f>ROUND(G91*(P91),3)</f>
        <v>0</v>
      </c>
      <c r="T91" s="250"/>
      <c r="U91" s="250"/>
      <c r="V91" s="273"/>
      <c r="W91" s="78"/>
      <c r="Z91">
        <v>0</v>
      </c>
    </row>
    <row r="92" spans="1:26" ht="25.05" customHeight="1">
      <c r="A92" s="251"/>
      <c r="B92" s="298">
        <v>3</v>
      </c>
      <c r="C92" s="252" t="s">
        <v>865</v>
      </c>
      <c r="D92" s="253" t="s">
        <v>866</v>
      </c>
      <c r="E92" s="253"/>
      <c r="F92" s="246" t="s">
        <v>104</v>
      </c>
      <c r="G92" s="247">
        <v>1.4400000000000002</v>
      </c>
      <c r="H92" s="254"/>
      <c r="I92" s="246">
        <f>ROUND(G92*(H92),2)</f>
        <v>0</v>
      </c>
      <c r="J92" s="248">
        <f>ROUND(G92*(N92),2)</f>
        <v>0</v>
      </c>
      <c r="K92" s="249">
        <f>ROUND(G92*(O92),2)</f>
        <v>0</v>
      </c>
      <c r="L92" s="249">
        <f>ROUND(G92*(H92),2)</f>
        <v>0</v>
      </c>
      <c r="M92" s="249"/>
      <c r="N92" s="249">
        <v>0</v>
      </c>
      <c r="O92" s="249"/>
      <c r="P92" s="255"/>
      <c r="Q92" s="255"/>
      <c r="R92" s="255"/>
      <c r="S92" s="250">
        <f>ROUND(G92*(P92),3)</f>
        <v>0</v>
      </c>
      <c r="T92" s="250"/>
      <c r="U92" s="250"/>
      <c r="V92" s="273"/>
      <c r="W92" s="78"/>
      <c r="Z92">
        <v>0</v>
      </c>
    </row>
    <row r="93" spans="1:26" ht="25.05" customHeight="1">
      <c r="A93" s="251"/>
      <c r="B93" s="298">
        <v>4</v>
      </c>
      <c r="C93" s="252" t="s">
        <v>111</v>
      </c>
      <c r="D93" s="253" t="s">
        <v>112</v>
      </c>
      <c r="E93" s="253"/>
      <c r="F93" s="246" t="s">
        <v>104</v>
      </c>
      <c r="G93" s="247">
        <v>1.44</v>
      </c>
      <c r="H93" s="254"/>
      <c r="I93" s="246">
        <f>ROUND(G93*(H93),2)</f>
        <v>0</v>
      </c>
      <c r="J93" s="248">
        <f>ROUND(G93*(N93),2)</f>
        <v>0</v>
      </c>
      <c r="K93" s="249">
        <f>ROUND(G93*(O93),2)</f>
        <v>0</v>
      </c>
      <c r="L93" s="249">
        <f>ROUND(G93*(H93),2)</f>
        <v>0</v>
      </c>
      <c r="M93" s="249"/>
      <c r="N93" s="249">
        <v>0</v>
      </c>
      <c r="O93" s="249"/>
      <c r="P93" s="255"/>
      <c r="Q93" s="255"/>
      <c r="R93" s="255"/>
      <c r="S93" s="250">
        <f>ROUND(G93*(P93),3)</f>
        <v>0</v>
      </c>
      <c r="T93" s="250"/>
      <c r="U93" s="250"/>
      <c r="V93" s="273"/>
      <c r="W93" s="78"/>
      <c r="Z93">
        <v>0</v>
      </c>
    </row>
    <row r="94" spans="1:26" ht="25.05" customHeight="1">
      <c r="A94" s="251"/>
      <c r="B94" s="298">
        <v>5</v>
      </c>
      <c r="C94" s="252" t="s">
        <v>867</v>
      </c>
      <c r="D94" s="253" t="s">
        <v>868</v>
      </c>
      <c r="E94" s="253"/>
      <c r="F94" s="246" t="s">
        <v>104</v>
      </c>
      <c r="G94" s="247">
        <v>50.22</v>
      </c>
      <c r="H94" s="254"/>
      <c r="I94" s="246">
        <f>ROUND(G94*(H94),2)</f>
        <v>0</v>
      </c>
      <c r="J94" s="248">
        <f>ROUND(G94*(N94),2)</f>
        <v>0</v>
      </c>
      <c r="K94" s="249">
        <f>ROUND(G94*(O94),2)</f>
        <v>0</v>
      </c>
      <c r="L94" s="249">
        <f>ROUND(G94*(H94),2)</f>
        <v>0</v>
      </c>
      <c r="M94" s="249"/>
      <c r="N94" s="249">
        <v>0</v>
      </c>
      <c r="O94" s="249"/>
      <c r="P94" s="255"/>
      <c r="Q94" s="255"/>
      <c r="R94" s="255"/>
      <c r="S94" s="250">
        <f>ROUND(G94*(P94),3)</f>
        <v>0</v>
      </c>
      <c r="T94" s="250"/>
      <c r="U94" s="250"/>
      <c r="V94" s="273"/>
      <c r="W94" s="78"/>
      <c r="Z94">
        <v>0</v>
      </c>
    </row>
    <row r="95" spans="1:26">
      <c r="A95" s="13"/>
      <c r="B95" s="297"/>
      <c r="C95" s="243">
        <v>1</v>
      </c>
      <c r="D95" s="244" t="s">
        <v>101</v>
      </c>
      <c r="E95" s="244"/>
      <c r="F95" s="199"/>
      <c r="G95" s="242"/>
      <c r="H95" s="199"/>
      <c r="I95" s="203">
        <f>ROUND((SUM(I89:I94))/1,2)</f>
        <v>0</v>
      </c>
      <c r="J95" s="200"/>
      <c r="K95" s="200"/>
      <c r="L95" s="200">
        <f>ROUND((SUM(L89:L94))/1,2)</f>
        <v>0</v>
      </c>
      <c r="M95" s="200">
        <f>ROUND((SUM(M89:M94))/1,2)</f>
        <v>0</v>
      </c>
      <c r="N95" s="200"/>
      <c r="O95" s="200"/>
      <c r="P95" s="200"/>
      <c r="Q95" s="13"/>
      <c r="R95" s="13"/>
      <c r="S95" s="13">
        <f>ROUND((SUM(S89:S94))/1,2)</f>
        <v>0</v>
      </c>
      <c r="T95" s="13"/>
      <c r="U95" s="13"/>
      <c r="V95" s="275">
        <f>ROUND((SUM(V89:V94))/1,2)</f>
        <v>0</v>
      </c>
      <c r="W95" s="302"/>
      <c r="X95" s="197"/>
      <c r="Y95" s="197"/>
      <c r="Z95" s="197"/>
    </row>
    <row r="96" spans="1:26">
      <c r="A96" s="1"/>
      <c r="B96" s="290"/>
      <c r="C96" s="1"/>
      <c r="D96" s="1"/>
      <c r="E96" s="191"/>
      <c r="F96" s="191"/>
      <c r="G96" s="231"/>
      <c r="H96" s="191"/>
      <c r="I96" s="191"/>
      <c r="J96" s="192"/>
      <c r="K96" s="192"/>
      <c r="L96" s="192"/>
      <c r="M96" s="192"/>
      <c r="N96" s="192"/>
      <c r="O96" s="192"/>
      <c r="P96" s="192"/>
      <c r="Q96" s="1"/>
      <c r="R96" s="1"/>
      <c r="S96" s="1"/>
      <c r="T96" s="1"/>
      <c r="U96" s="1"/>
      <c r="V96" s="276"/>
      <c r="W96" s="78"/>
    </row>
    <row r="97" spans="1:26">
      <c r="A97" s="13"/>
      <c r="B97" s="297"/>
      <c r="C97" s="243">
        <v>8</v>
      </c>
      <c r="D97" s="244" t="s">
        <v>753</v>
      </c>
      <c r="E97" s="244"/>
      <c r="F97" s="199"/>
      <c r="G97" s="242"/>
      <c r="H97" s="199"/>
      <c r="I97" s="199"/>
      <c r="J97" s="200"/>
      <c r="K97" s="200"/>
      <c r="L97" s="200"/>
      <c r="M97" s="200"/>
      <c r="N97" s="200"/>
      <c r="O97" s="200"/>
      <c r="P97" s="200"/>
      <c r="Q97" s="13"/>
      <c r="R97" s="13"/>
      <c r="S97" s="13"/>
      <c r="T97" s="13"/>
      <c r="U97" s="13"/>
      <c r="V97" s="272"/>
      <c r="W97" s="302"/>
      <c r="X97" s="197"/>
      <c r="Y97" s="197"/>
      <c r="Z97" s="197"/>
    </row>
    <row r="98" spans="1:26" ht="25.05" customHeight="1">
      <c r="A98" s="251"/>
      <c r="B98" s="299">
        <v>6</v>
      </c>
      <c r="C98" s="262" t="s">
        <v>869</v>
      </c>
      <c r="D98" s="263" t="s">
        <v>870</v>
      </c>
      <c r="E98" s="263"/>
      <c r="F98" s="257" t="s">
        <v>340</v>
      </c>
      <c r="G98" s="258">
        <v>1</v>
      </c>
      <c r="H98" s="264"/>
      <c r="I98" s="257">
        <f>ROUND(G98*(H98),2)</f>
        <v>0</v>
      </c>
      <c r="J98" s="259">
        <f>ROUND(G98*(N98),2)</f>
        <v>0</v>
      </c>
      <c r="K98" s="260">
        <f>ROUND(G98*(O98),2)</f>
        <v>0</v>
      </c>
      <c r="L98" s="260">
        <f>ROUND(G98*(H98),2)</f>
        <v>0</v>
      </c>
      <c r="M98" s="260">
        <f>ROUND(G98*(H98),2)</f>
        <v>0</v>
      </c>
      <c r="N98" s="260">
        <v>0</v>
      </c>
      <c r="O98" s="260"/>
      <c r="P98" s="265"/>
      <c r="Q98" s="265"/>
      <c r="R98" s="265"/>
      <c r="S98" s="261">
        <f>ROUND(G98*(P98),3)</f>
        <v>0</v>
      </c>
      <c r="T98" s="261"/>
      <c r="U98" s="261"/>
      <c r="V98" s="274"/>
      <c r="W98" s="78"/>
      <c r="Z98">
        <v>0</v>
      </c>
    </row>
    <row r="99" spans="1:26" ht="25.05" customHeight="1">
      <c r="A99" s="251"/>
      <c r="B99" s="299">
        <v>7</v>
      </c>
      <c r="C99" s="262" t="s">
        <v>871</v>
      </c>
      <c r="D99" s="263" t="s">
        <v>872</v>
      </c>
      <c r="E99" s="263"/>
      <c r="F99" s="257" t="s">
        <v>340</v>
      </c>
      <c r="G99" s="258">
        <v>1</v>
      </c>
      <c r="H99" s="264"/>
      <c r="I99" s="257">
        <f>ROUND(G99*(H99),2)</f>
        <v>0</v>
      </c>
      <c r="J99" s="259">
        <f>ROUND(G99*(N99),2)</f>
        <v>0</v>
      </c>
      <c r="K99" s="260">
        <f>ROUND(G99*(O99),2)</f>
        <v>0</v>
      </c>
      <c r="L99" s="260">
        <f>ROUND(G99*(H99),2)</f>
        <v>0</v>
      </c>
      <c r="M99" s="260">
        <f>ROUND(G99*(H99),2)</f>
        <v>0</v>
      </c>
      <c r="N99" s="260">
        <v>0</v>
      </c>
      <c r="O99" s="260"/>
      <c r="P99" s="265"/>
      <c r="Q99" s="265"/>
      <c r="R99" s="265"/>
      <c r="S99" s="261">
        <f>ROUND(G99*(P99),3)</f>
        <v>0</v>
      </c>
      <c r="T99" s="261"/>
      <c r="U99" s="261"/>
      <c r="V99" s="274"/>
      <c r="W99" s="78"/>
      <c r="Z99">
        <v>0</v>
      </c>
    </row>
    <row r="100" spans="1:26" ht="25.05" customHeight="1">
      <c r="A100" s="251"/>
      <c r="B100" s="298">
        <v>8</v>
      </c>
      <c r="C100" s="252" t="s">
        <v>873</v>
      </c>
      <c r="D100" s="253" t="s">
        <v>874</v>
      </c>
      <c r="E100" s="253"/>
      <c r="F100" s="246" t="s">
        <v>340</v>
      </c>
      <c r="G100" s="247">
        <v>1</v>
      </c>
      <c r="H100" s="254"/>
      <c r="I100" s="246">
        <f>ROUND(G100*(H100),2)</f>
        <v>0</v>
      </c>
      <c r="J100" s="248">
        <f>ROUND(G100*(N100),2)</f>
        <v>0</v>
      </c>
      <c r="K100" s="249">
        <f>ROUND(G100*(O100),2)</f>
        <v>0</v>
      </c>
      <c r="L100" s="249">
        <f>ROUND(G100*(H100),2)</f>
        <v>0</v>
      </c>
      <c r="M100" s="249"/>
      <c r="N100" s="249">
        <v>0</v>
      </c>
      <c r="O100" s="249"/>
      <c r="P100" s="255">
        <v>0.11405999999999999</v>
      </c>
      <c r="Q100" s="255"/>
      <c r="R100" s="255">
        <v>0.11405999999999999</v>
      </c>
      <c r="S100" s="250">
        <f>ROUND(G100*(P100),3)</f>
        <v>0.114</v>
      </c>
      <c r="T100" s="250"/>
      <c r="U100" s="250"/>
      <c r="V100" s="273"/>
      <c r="W100" s="78"/>
      <c r="Z100">
        <v>0</v>
      </c>
    </row>
    <row r="101" spans="1:26" ht="25.05" customHeight="1">
      <c r="A101" s="251"/>
      <c r="B101" s="298">
        <v>9</v>
      </c>
      <c r="C101" s="252" t="s">
        <v>875</v>
      </c>
      <c r="D101" s="253" t="s">
        <v>876</v>
      </c>
      <c r="E101" s="253"/>
      <c r="F101" s="246" t="s">
        <v>171</v>
      </c>
      <c r="G101" s="247">
        <v>57</v>
      </c>
      <c r="H101" s="254"/>
      <c r="I101" s="246">
        <f>ROUND(G101*(H101),2)</f>
        <v>0</v>
      </c>
      <c r="J101" s="248">
        <f>ROUND(G101*(N101),2)</f>
        <v>0</v>
      </c>
      <c r="K101" s="249">
        <f>ROUND(G101*(O101),2)</f>
        <v>0</v>
      </c>
      <c r="L101" s="249">
        <f>ROUND(G101*(H101),2)</f>
        <v>0</v>
      </c>
      <c r="M101" s="249"/>
      <c r="N101" s="249">
        <v>0</v>
      </c>
      <c r="O101" s="249"/>
      <c r="P101" s="255"/>
      <c r="Q101" s="255"/>
      <c r="R101" s="255"/>
      <c r="S101" s="250">
        <f>ROUND(G101*(P101),3)</f>
        <v>0</v>
      </c>
      <c r="T101" s="250"/>
      <c r="U101" s="250"/>
      <c r="V101" s="273"/>
      <c r="W101" s="78"/>
      <c r="Z101">
        <v>0</v>
      </c>
    </row>
    <row r="102" spans="1:26" ht="25.05" customHeight="1">
      <c r="A102" s="251"/>
      <c r="B102" s="298">
        <v>10</v>
      </c>
      <c r="C102" s="252" t="s">
        <v>877</v>
      </c>
      <c r="D102" s="253" t="s">
        <v>878</v>
      </c>
      <c r="E102" s="253"/>
      <c r="F102" s="246" t="s">
        <v>171</v>
      </c>
      <c r="G102" s="247">
        <v>55</v>
      </c>
      <c r="H102" s="254"/>
      <c r="I102" s="246">
        <f>ROUND(G102*(H102),2)</f>
        <v>0</v>
      </c>
      <c r="J102" s="248">
        <f>ROUND(G102*(N102),2)</f>
        <v>0</v>
      </c>
      <c r="K102" s="249">
        <f>ROUND(G102*(O102),2)</f>
        <v>0</v>
      </c>
      <c r="L102" s="249">
        <f>ROUND(G102*(H102),2)</f>
        <v>0</v>
      </c>
      <c r="M102" s="249"/>
      <c r="N102" s="249">
        <v>0</v>
      </c>
      <c r="O102" s="249"/>
      <c r="P102" s="255"/>
      <c r="Q102" s="255"/>
      <c r="R102" s="255"/>
      <c r="S102" s="250">
        <f>ROUND(G102*(P102),3)</f>
        <v>0</v>
      </c>
      <c r="T102" s="250"/>
      <c r="U102" s="250"/>
      <c r="V102" s="273"/>
      <c r="W102" s="78"/>
      <c r="Z102">
        <v>0</v>
      </c>
    </row>
    <row r="103" spans="1:26">
      <c r="A103" s="13"/>
      <c r="B103" s="297"/>
      <c r="C103" s="243">
        <v>8</v>
      </c>
      <c r="D103" s="244" t="s">
        <v>753</v>
      </c>
      <c r="E103" s="244"/>
      <c r="F103" s="199"/>
      <c r="G103" s="242"/>
      <c r="H103" s="199"/>
      <c r="I103" s="203">
        <f>ROUND((SUM(I97:I102))/1,2)</f>
        <v>0</v>
      </c>
      <c r="J103" s="200"/>
      <c r="K103" s="200"/>
      <c r="L103" s="200">
        <f>ROUND((SUM(L97:L102))/1,2)</f>
        <v>0</v>
      </c>
      <c r="M103" s="200">
        <f>ROUND((SUM(M97:M102))/1,2)</f>
        <v>0</v>
      </c>
      <c r="N103" s="200"/>
      <c r="O103" s="200"/>
      <c r="P103" s="200"/>
      <c r="Q103" s="13"/>
      <c r="R103" s="13"/>
      <c r="S103" s="13">
        <f>ROUND((SUM(S97:S102))/1,2)</f>
        <v>0.11</v>
      </c>
      <c r="T103" s="13"/>
      <c r="U103" s="13"/>
      <c r="V103" s="275">
        <f>ROUND((SUM(V97:V102))/1,2)</f>
        <v>0</v>
      </c>
      <c r="W103" s="302"/>
      <c r="X103" s="197"/>
      <c r="Y103" s="197"/>
      <c r="Z103" s="197"/>
    </row>
    <row r="104" spans="1:26">
      <c r="A104" s="1"/>
      <c r="B104" s="290"/>
      <c r="C104" s="1"/>
      <c r="D104" s="1"/>
      <c r="E104" s="191"/>
      <c r="F104" s="191"/>
      <c r="G104" s="231"/>
      <c r="H104" s="191"/>
      <c r="I104" s="191"/>
      <c r="J104" s="192"/>
      <c r="K104" s="192"/>
      <c r="L104" s="192"/>
      <c r="M104" s="192"/>
      <c r="N104" s="192"/>
      <c r="O104" s="192"/>
      <c r="P104" s="192"/>
      <c r="Q104" s="1"/>
      <c r="R104" s="1"/>
      <c r="S104" s="1"/>
      <c r="T104" s="1"/>
      <c r="U104" s="1"/>
      <c r="V104" s="276"/>
      <c r="W104" s="78"/>
    </row>
    <row r="105" spans="1:26">
      <c r="A105" s="13"/>
      <c r="B105" s="297"/>
      <c r="C105" s="243">
        <v>99</v>
      </c>
      <c r="D105" s="244" t="s">
        <v>237</v>
      </c>
      <c r="E105" s="244"/>
      <c r="F105" s="199"/>
      <c r="G105" s="242"/>
      <c r="H105" s="199"/>
      <c r="I105" s="199"/>
      <c r="J105" s="200"/>
      <c r="K105" s="200"/>
      <c r="L105" s="200"/>
      <c r="M105" s="200"/>
      <c r="N105" s="200"/>
      <c r="O105" s="200"/>
      <c r="P105" s="200"/>
      <c r="Q105" s="13"/>
      <c r="R105" s="13"/>
      <c r="S105" s="13"/>
      <c r="T105" s="13"/>
      <c r="U105" s="13"/>
      <c r="V105" s="272"/>
      <c r="W105" s="302"/>
      <c r="X105" s="197"/>
      <c r="Y105" s="197"/>
      <c r="Z105" s="197"/>
    </row>
    <row r="106" spans="1:26" ht="25.05" customHeight="1">
      <c r="A106" s="251"/>
      <c r="B106" s="298">
        <v>11</v>
      </c>
      <c r="C106" s="252" t="s">
        <v>879</v>
      </c>
      <c r="D106" s="253" t="s">
        <v>794</v>
      </c>
      <c r="E106" s="253"/>
      <c r="F106" s="246" t="s">
        <v>131</v>
      </c>
      <c r="G106" s="247">
        <v>0</v>
      </c>
      <c r="H106" s="254"/>
      <c r="I106" s="246">
        <f>ROUND(G106*(H106),2)</f>
        <v>0</v>
      </c>
      <c r="J106" s="248">
        <f>ROUND(G106*(N106),2)</f>
        <v>0</v>
      </c>
      <c r="K106" s="249">
        <f>ROUND(G106*(O106),2)</f>
        <v>0</v>
      </c>
      <c r="L106" s="249">
        <f>ROUND(G106*(H106),2)</f>
        <v>0</v>
      </c>
      <c r="M106" s="249"/>
      <c r="N106" s="249">
        <v>0</v>
      </c>
      <c r="O106" s="249"/>
      <c r="P106" s="255"/>
      <c r="Q106" s="255"/>
      <c r="R106" s="255"/>
      <c r="S106" s="250">
        <f>ROUND(G106*(P106),3)</f>
        <v>0</v>
      </c>
      <c r="T106" s="250"/>
      <c r="U106" s="250"/>
      <c r="V106" s="273"/>
      <c r="W106" s="78"/>
      <c r="Z106">
        <v>0</v>
      </c>
    </row>
    <row r="107" spans="1:26">
      <c r="A107" s="13"/>
      <c r="B107" s="297"/>
      <c r="C107" s="243">
        <v>99</v>
      </c>
      <c r="D107" s="244" t="s">
        <v>237</v>
      </c>
      <c r="E107" s="244"/>
      <c r="F107" s="199"/>
      <c r="G107" s="242"/>
      <c r="H107" s="199"/>
      <c r="I107" s="203">
        <f>ROUND((SUM(I105:I106))/1,2)</f>
        <v>0</v>
      </c>
      <c r="J107" s="200"/>
      <c r="K107" s="200"/>
      <c r="L107" s="200">
        <f>ROUND((SUM(L105:L106))/1,2)</f>
        <v>0</v>
      </c>
      <c r="M107" s="200">
        <f>ROUND((SUM(M105:M106))/1,2)</f>
        <v>0</v>
      </c>
      <c r="N107" s="200"/>
      <c r="O107" s="200"/>
      <c r="P107" s="200"/>
      <c r="Q107" s="13"/>
      <c r="R107" s="13"/>
      <c r="S107" s="13">
        <f>ROUND((SUM(S105:S106))/1,2)</f>
        <v>0</v>
      </c>
      <c r="T107" s="13"/>
      <c r="U107" s="13"/>
      <c r="V107" s="275">
        <f>ROUND((SUM(V105:V106))/1,2)</f>
        <v>0</v>
      </c>
      <c r="W107" s="302"/>
      <c r="X107" s="197"/>
      <c r="Y107" s="197"/>
      <c r="Z107" s="197"/>
    </row>
    <row r="108" spans="1:26">
      <c r="A108" s="1"/>
      <c r="B108" s="290"/>
      <c r="C108" s="1"/>
      <c r="D108" s="1"/>
      <c r="E108" s="191"/>
      <c r="F108" s="191"/>
      <c r="G108" s="231"/>
      <c r="H108" s="191"/>
      <c r="I108" s="191"/>
      <c r="J108" s="192"/>
      <c r="K108" s="192"/>
      <c r="L108" s="192"/>
      <c r="M108" s="192"/>
      <c r="N108" s="192"/>
      <c r="O108" s="192"/>
      <c r="P108" s="192"/>
      <c r="Q108" s="1"/>
      <c r="R108" s="1"/>
      <c r="S108" s="1"/>
      <c r="T108" s="1"/>
      <c r="U108" s="1"/>
      <c r="V108" s="276"/>
      <c r="W108" s="78"/>
    </row>
    <row r="109" spans="1:26">
      <c r="A109" s="13"/>
      <c r="B109" s="297"/>
      <c r="C109" s="13"/>
      <c r="D109" s="202" t="s">
        <v>63</v>
      </c>
      <c r="E109" s="202"/>
      <c r="F109" s="199"/>
      <c r="G109" s="242"/>
      <c r="H109" s="199"/>
      <c r="I109" s="203">
        <f>ROUND((SUM(I88:I108))/2,2)</f>
        <v>0</v>
      </c>
      <c r="J109" s="200"/>
      <c r="K109" s="200"/>
      <c r="L109" s="199">
        <f>ROUND((SUM(L88:L108))/2,2)</f>
        <v>0</v>
      </c>
      <c r="M109" s="199">
        <f>ROUND((SUM(M88:M108))/2,2)</f>
        <v>0</v>
      </c>
      <c r="N109" s="200"/>
      <c r="O109" s="200"/>
      <c r="P109" s="266"/>
      <c r="Q109" s="13"/>
      <c r="R109" s="13"/>
      <c r="S109" s="266">
        <f>ROUND((SUM(S88:S108))/2,2)</f>
        <v>0.11</v>
      </c>
      <c r="T109" s="13"/>
      <c r="U109" s="13"/>
      <c r="V109" s="275">
        <f>ROUND((SUM(V88:V108))/2,2)</f>
        <v>0</v>
      </c>
      <c r="W109" s="78"/>
    </row>
    <row r="110" spans="1:26">
      <c r="A110" s="1"/>
      <c r="B110" s="290"/>
      <c r="C110" s="1"/>
      <c r="D110" s="1"/>
      <c r="E110" s="191"/>
      <c r="F110" s="191"/>
      <c r="G110" s="231"/>
      <c r="H110" s="191"/>
      <c r="I110" s="191"/>
      <c r="J110" s="192"/>
      <c r="K110" s="192"/>
      <c r="L110" s="192"/>
      <c r="M110" s="192"/>
      <c r="N110" s="192"/>
      <c r="O110" s="192"/>
      <c r="P110" s="192"/>
      <c r="Q110" s="1"/>
      <c r="R110" s="1"/>
      <c r="S110" s="1"/>
      <c r="T110" s="1"/>
      <c r="U110" s="1"/>
      <c r="V110" s="276"/>
      <c r="W110" s="78"/>
    </row>
    <row r="111" spans="1:26">
      <c r="A111" s="13"/>
      <c r="B111" s="297"/>
      <c r="C111" s="13"/>
      <c r="D111" s="202" t="s">
        <v>71</v>
      </c>
      <c r="E111" s="202"/>
      <c r="F111" s="199"/>
      <c r="G111" s="242"/>
      <c r="H111" s="199"/>
      <c r="I111" s="199"/>
      <c r="J111" s="200"/>
      <c r="K111" s="200"/>
      <c r="L111" s="200"/>
      <c r="M111" s="200"/>
      <c r="N111" s="200"/>
      <c r="O111" s="200"/>
      <c r="P111" s="200"/>
      <c r="Q111" s="13"/>
      <c r="R111" s="13"/>
      <c r="S111" s="13"/>
      <c r="T111" s="13"/>
      <c r="U111" s="13"/>
      <c r="V111" s="272"/>
      <c r="W111" s="302"/>
      <c r="X111" s="197"/>
      <c r="Y111" s="197"/>
      <c r="Z111" s="197"/>
    </row>
    <row r="112" spans="1:26">
      <c r="A112" s="13"/>
      <c r="B112" s="297"/>
      <c r="C112" s="243">
        <v>723</v>
      </c>
      <c r="D112" s="244" t="s">
        <v>795</v>
      </c>
      <c r="E112" s="244"/>
      <c r="F112" s="199"/>
      <c r="G112" s="242"/>
      <c r="H112" s="199"/>
      <c r="I112" s="199"/>
      <c r="J112" s="200"/>
      <c r="K112" s="200"/>
      <c r="L112" s="200"/>
      <c r="M112" s="200"/>
      <c r="N112" s="200"/>
      <c r="O112" s="200"/>
      <c r="P112" s="200"/>
      <c r="Q112" s="13"/>
      <c r="R112" s="13"/>
      <c r="S112" s="13"/>
      <c r="T112" s="13"/>
      <c r="U112" s="13"/>
      <c r="V112" s="272"/>
      <c r="W112" s="302"/>
      <c r="X112" s="197"/>
      <c r="Y112" s="197"/>
      <c r="Z112" s="197"/>
    </row>
    <row r="113" spans="1:26" ht="25.05" customHeight="1">
      <c r="A113" s="251"/>
      <c r="B113" s="298">
        <v>12</v>
      </c>
      <c r="C113" s="252" t="s">
        <v>880</v>
      </c>
      <c r="D113" s="253" t="s">
        <v>881</v>
      </c>
      <c r="E113" s="253"/>
      <c r="F113" s="246" t="s">
        <v>171</v>
      </c>
      <c r="G113" s="247">
        <v>3</v>
      </c>
      <c r="H113" s="254"/>
      <c r="I113" s="246">
        <f>ROUND(G113*(H113),2)</f>
        <v>0</v>
      </c>
      <c r="J113" s="248">
        <f>ROUND(G113*(N113),2)</f>
        <v>0</v>
      </c>
      <c r="K113" s="249">
        <f>ROUND(G113*(O113),2)</f>
        <v>0</v>
      </c>
      <c r="L113" s="249">
        <f>ROUND(G113*(H113),2)</f>
        <v>0</v>
      </c>
      <c r="M113" s="249"/>
      <c r="N113" s="249">
        <v>0</v>
      </c>
      <c r="O113" s="249"/>
      <c r="P113" s="255">
        <v>3.0100000000000005E-3</v>
      </c>
      <c r="Q113" s="255"/>
      <c r="R113" s="255">
        <v>3.0100000000000005E-3</v>
      </c>
      <c r="S113" s="250">
        <f>ROUND(G113*(P113),3)</f>
        <v>8.9999999999999993E-3</v>
      </c>
      <c r="T113" s="250"/>
      <c r="U113" s="250"/>
      <c r="V113" s="273"/>
      <c r="W113" s="78"/>
      <c r="Z113">
        <v>0</v>
      </c>
    </row>
    <row r="114" spans="1:26" ht="25.05" customHeight="1">
      <c r="A114" s="251"/>
      <c r="B114" s="298">
        <v>13</v>
      </c>
      <c r="C114" s="252" t="s">
        <v>882</v>
      </c>
      <c r="D114" s="253" t="s">
        <v>883</v>
      </c>
      <c r="E114" s="253"/>
      <c r="F114" s="246" t="s">
        <v>804</v>
      </c>
      <c r="G114" s="247">
        <v>1</v>
      </c>
      <c r="H114" s="254"/>
      <c r="I114" s="246">
        <f>ROUND(G114*(H114),2)</f>
        <v>0</v>
      </c>
      <c r="J114" s="248">
        <f>ROUND(G114*(N114),2)</f>
        <v>0</v>
      </c>
      <c r="K114" s="249">
        <f>ROUND(G114*(O114),2)</f>
        <v>0</v>
      </c>
      <c r="L114" s="249">
        <f>ROUND(G114*(H114),2)</f>
        <v>0</v>
      </c>
      <c r="M114" s="249"/>
      <c r="N114" s="249">
        <v>0</v>
      </c>
      <c r="O114" s="249"/>
      <c r="P114" s="255">
        <v>6.28E-3</v>
      </c>
      <c r="Q114" s="255"/>
      <c r="R114" s="255">
        <v>6.28E-3</v>
      </c>
      <c r="S114" s="250">
        <f>ROUND(G114*(P114),3)</f>
        <v>6.0000000000000001E-3</v>
      </c>
      <c r="T114" s="250"/>
      <c r="U114" s="250"/>
      <c r="V114" s="273"/>
      <c r="W114" s="78"/>
      <c r="Z114">
        <v>0</v>
      </c>
    </row>
    <row r="115" spans="1:26" ht="25.05" customHeight="1">
      <c r="A115" s="251"/>
      <c r="B115" s="298">
        <v>14</v>
      </c>
      <c r="C115" s="252" t="s">
        <v>884</v>
      </c>
      <c r="D115" s="253" t="s">
        <v>885</v>
      </c>
      <c r="E115" s="253"/>
      <c r="F115" s="246" t="s">
        <v>804</v>
      </c>
      <c r="G115" s="247">
        <v>1</v>
      </c>
      <c r="H115" s="254"/>
      <c r="I115" s="246">
        <f>ROUND(G115*(H115),2)</f>
        <v>0</v>
      </c>
      <c r="J115" s="248">
        <f>ROUND(G115*(N115),2)</f>
        <v>0</v>
      </c>
      <c r="K115" s="249">
        <f>ROUND(G115*(O115),2)</f>
        <v>0</v>
      </c>
      <c r="L115" s="249">
        <f>ROUND(G115*(H115),2)</f>
        <v>0</v>
      </c>
      <c r="M115" s="249"/>
      <c r="N115" s="249">
        <v>0</v>
      </c>
      <c r="O115" s="249"/>
      <c r="P115" s="255">
        <v>2.5000000000000001E-4</v>
      </c>
      <c r="Q115" s="255"/>
      <c r="R115" s="255">
        <v>2.5000000000000001E-4</v>
      </c>
      <c r="S115" s="250">
        <f>ROUND(G115*(P115),3)</f>
        <v>0</v>
      </c>
      <c r="T115" s="250"/>
      <c r="U115" s="250"/>
      <c r="V115" s="273"/>
      <c r="W115" s="78"/>
      <c r="Z115">
        <v>0</v>
      </c>
    </row>
    <row r="116" spans="1:26" ht="25.05" customHeight="1">
      <c r="A116" s="251"/>
      <c r="B116" s="298">
        <v>15</v>
      </c>
      <c r="C116" s="252" t="s">
        <v>886</v>
      </c>
      <c r="D116" s="253" t="s">
        <v>887</v>
      </c>
      <c r="E116" s="253"/>
      <c r="F116" s="246" t="s">
        <v>157</v>
      </c>
      <c r="G116" s="247">
        <v>1</v>
      </c>
      <c r="H116" s="254"/>
      <c r="I116" s="246">
        <f>ROUND(G116*(H116),2)</f>
        <v>0</v>
      </c>
      <c r="J116" s="248">
        <f>ROUND(G116*(N116),2)</f>
        <v>0</v>
      </c>
      <c r="K116" s="249">
        <f>ROUND(G116*(O116),2)</f>
        <v>0</v>
      </c>
      <c r="L116" s="249">
        <f>ROUND(G116*(H116),2)</f>
        <v>0</v>
      </c>
      <c r="M116" s="249"/>
      <c r="N116" s="249">
        <v>0</v>
      </c>
      <c r="O116" s="249"/>
      <c r="P116" s="255"/>
      <c r="Q116" s="255"/>
      <c r="R116" s="255"/>
      <c r="S116" s="250">
        <f>ROUND(G116*(P116),3)</f>
        <v>0</v>
      </c>
      <c r="T116" s="250"/>
      <c r="U116" s="250"/>
      <c r="V116" s="273"/>
      <c r="W116" s="78"/>
      <c r="Z116">
        <v>0</v>
      </c>
    </row>
    <row r="117" spans="1:26" ht="25.05" customHeight="1">
      <c r="A117" s="251"/>
      <c r="B117" s="298">
        <v>16</v>
      </c>
      <c r="C117" s="252" t="s">
        <v>888</v>
      </c>
      <c r="D117" s="253" t="s">
        <v>889</v>
      </c>
      <c r="E117" s="253"/>
      <c r="F117" s="246" t="s">
        <v>157</v>
      </c>
      <c r="G117" s="247">
        <v>1</v>
      </c>
      <c r="H117" s="254"/>
      <c r="I117" s="246">
        <f>ROUND(G117*(H117),2)</f>
        <v>0</v>
      </c>
      <c r="J117" s="248">
        <f>ROUND(G117*(N117),2)</f>
        <v>0</v>
      </c>
      <c r="K117" s="249">
        <f>ROUND(G117*(O117),2)</f>
        <v>0</v>
      </c>
      <c r="L117" s="249">
        <f>ROUND(G117*(H117),2)</f>
        <v>0</v>
      </c>
      <c r="M117" s="249"/>
      <c r="N117" s="249">
        <v>0</v>
      </c>
      <c r="O117" s="249"/>
      <c r="P117" s="255">
        <v>3.0000000000000004E-5</v>
      </c>
      <c r="Q117" s="255"/>
      <c r="R117" s="255">
        <v>3.0000000000000004E-5</v>
      </c>
      <c r="S117" s="250">
        <f>ROUND(G117*(P117),3)</f>
        <v>0</v>
      </c>
      <c r="T117" s="250"/>
      <c r="U117" s="250"/>
      <c r="V117" s="273"/>
      <c r="W117" s="78"/>
      <c r="Z117">
        <v>0</v>
      </c>
    </row>
    <row r="118" spans="1:26" ht="25.05" customHeight="1">
      <c r="A118" s="251"/>
      <c r="B118" s="299">
        <v>17</v>
      </c>
      <c r="C118" s="262" t="s">
        <v>890</v>
      </c>
      <c r="D118" s="263" t="s">
        <v>891</v>
      </c>
      <c r="E118" s="263"/>
      <c r="F118" s="257" t="s">
        <v>340</v>
      </c>
      <c r="G118" s="258">
        <v>1</v>
      </c>
      <c r="H118" s="264"/>
      <c r="I118" s="257">
        <f>ROUND(G118*(H118),2)</f>
        <v>0</v>
      </c>
      <c r="J118" s="259">
        <f>ROUND(G118*(N118),2)</f>
        <v>0</v>
      </c>
      <c r="K118" s="260">
        <f>ROUND(G118*(O118),2)</f>
        <v>0</v>
      </c>
      <c r="L118" s="260">
        <f>ROUND(G118*(H118),2)</f>
        <v>0</v>
      </c>
      <c r="M118" s="260">
        <f>ROUND(G118*(H118),2)</f>
        <v>0</v>
      </c>
      <c r="N118" s="260">
        <v>0</v>
      </c>
      <c r="O118" s="260"/>
      <c r="P118" s="265"/>
      <c r="Q118" s="265"/>
      <c r="R118" s="265"/>
      <c r="S118" s="261">
        <f>ROUND(G118*(P118),3)</f>
        <v>0</v>
      </c>
      <c r="T118" s="261"/>
      <c r="U118" s="261"/>
      <c r="V118" s="274"/>
      <c r="W118" s="78"/>
      <c r="Z118">
        <v>0</v>
      </c>
    </row>
    <row r="119" spans="1:26" ht="25.05" customHeight="1">
      <c r="A119" s="251"/>
      <c r="B119" s="299">
        <v>18</v>
      </c>
      <c r="C119" s="262" t="s">
        <v>892</v>
      </c>
      <c r="D119" s="263" t="s">
        <v>893</v>
      </c>
      <c r="E119" s="263"/>
      <c r="F119" s="257" t="s">
        <v>894</v>
      </c>
      <c r="G119" s="258">
        <v>1</v>
      </c>
      <c r="H119" s="264"/>
      <c r="I119" s="257">
        <f>ROUND(G119*(H119),2)</f>
        <v>0</v>
      </c>
      <c r="J119" s="259">
        <f>ROUND(G119*(N119),2)</f>
        <v>0</v>
      </c>
      <c r="K119" s="260">
        <f>ROUND(G119*(O119),2)</f>
        <v>0</v>
      </c>
      <c r="L119" s="260">
        <f>ROUND(G119*(H119),2)</f>
        <v>0</v>
      </c>
      <c r="M119" s="260">
        <f>ROUND(G119*(H119),2)</f>
        <v>0</v>
      </c>
      <c r="N119" s="260">
        <v>0</v>
      </c>
      <c r="O119" s="260"/>
      <c r="P119" s="265"/>
      <c r="Q119" s="265"/>
      <c r="R119" s="265"/>
      <c r="S119" s="261">
        <f>ROUND(G119*(P119),3)</f>
        <v>0</v>
      </c>
      <c r="T119" s="261"/>
      <c r="U119" s="261"/>
      <c r="V119" s="274"/>
      <c r="W119" s="78"/>
      <c r="Z119">
        <v>0</v>
      </c>
    </row>
    <row r="120" spans="1:26">
      <c r="A120" s="13"/>
      <c r="B120" s="297"/>
      <c r="C120" s="243">
        <v>723</v>
      </c>
      <c r="D120" s="244" t="s">
        <v>795</v>
      </c>
      <c r="E120" s="244"/>
      <c r="F120" s="199"/>
      <c r="G120" s="242"/>
      <c r="H120" s="199"/>
      <c r="I120" s="203">
        <f>ROUND((SUM(I112:I119))/1,2)</f>
        <v>0</v>
      </c>
      <c r="J120" s="200"/>
      <c r="K120" s="200"/>
      <c r="L120" s="200">
        <f>ROUND((SUM(L112:L119))/1,2)</f>
        <v>0</v>
      </c>
      <c r="M120" s="200">
        <f>ROUND((SUM(M112:M119))/1,2)</f>
        <v>0</v>
      </c>
      <c r="N120" s="200"/>
      <c r="O120" s="200"/>
      <c r="P120" s="200"/>
      <c r="Q120" s="13"/>
      <c r="R120" s="13"/>
      <c r="S120" s="13">
        <f>ROUND((SUM(S112:S119))/1,2)</f>
        <v>0.02</v>
      </c>
      <c r="T120" s="13"/>
      <c r="U120" s="13"/>
      <c r="V120" s="275">
        <f>ROUND((SUM(V112:V119))/1,2)</f>
        <v>0</v>
      </c>
      <c r="W120" s="302"/>
      <c r="X120" s="197"/>
      <c r="Y120" s="197"/>
      <c r="Z120" s="197"/>
    </row>
    <row r="121" spans="1:26">
      <c r="A121" s="1"/>
      <c r="B121" s="290"/>
      <c r="C121" s="1"/>
      <c r="D121" s="1"/>
      <c r="E121" s="191"/>
      <c r="F121" s="191"/>
      <c r="G121" s="231"/>
      <c r="H121" s="191"/>
      <c r="I121" s="191"/>
      <c r="J121" s="192"/>
      <c r="K121" s="192"/>
      <c r="L121" s="192"/>
      <c r="M121" s="192"/>
      <c r="N121" s="192"/>
      <c r="O121" s="192"/>
      <c r="P121" s="192"/>
      <c r="Q121" s="1"/>
      <c r="R121" s="1"/>
      <c r="S121" s="1"/>
      <c r="T121" s="1"/>
      <c r="U121" s="1"/>
      <c r="V121" s="276"/>
      <c r="W121" s="78"/>
    </row>
    <row r="122" spans="1:26">
      <c r="A122" s="13"/>
      <c r="B122" s="297"/>
      <c r="C122" s="13"/>
      <c r="D122" s="202" t="s">
        <v>71</v>
      </c>
      <c r="E122" s="202"/>
      <c r="F122" s="199"/>
      <c r="G122" s="242"/>
      <c r="H122" s="199"/>
      <c r="I122" s="203">
        <f>ROUND((SUM(I111:I121))/2,2)</f>
        <v>0</v>
      </c>
      <c r="J122" s="200"/>
      <c r="K122" s="200"/>
      <c r="L122" s="199">
        <f>ROUND((SUM(L111:L121))/2,2)</f>
        <v>0</v>
      </c>
      <c r="M122" s="199">
        <f>ROUND((SUM(M111:M121))/2,2)</f>
        <v>0</v>
      </c>
      <c r="N122" s="200"/>
      <c r="O122" s="200"/>
      <c r="P122" s="266"/>
      <c r="Q122" s="13"/>
      <c r="R122" s="13"/>
      <c r="S122" s="266">
        <f>ROUND((SUM(S111:S121))/2,2)</f>
        <v>0.02</v>
      </c>
      <c r="T122" s="13"/>
      <c r="U122" s="13"/>
      <c r="V122" s="275">
        <f>ROUND((SUM(V111:V121))/2,2)</f>
        <v>0</v>
      </c>
      <c r="W122" s="78"/>
    </row>
    <row r="123" spans="1:26">
      <c r="A123" s="1"/>
      <c r="B123" s="290"/>
      <c r="C123" s="1"/>
      <c r="D123" s="1"/>
      <c r="E123" s="191"/>
      <c r="F123" s="191"/>
      <c r="G123" s="231"/>
      <c r="H123" s="191"/>
      <c r="I123" s="191"/>
      <c r="J123" s="192"/>
      <c r="K123" s="192"/>
      <c r="L123" s="192"/>
      <c r="M123" s="192"/>
      <c r="N123" s="192"/>
      <c r="O123" s="192"/>
      <c r="P123" s="192"/>
      <c r="Q123" s="1"/>
      <c r="R123" s="1"/>
      <c r="S123" s="1"/>
      <c r="T123" s="1"/>
      <c r="U123" s="1"/>
      <c r="V123" s="276"/>
      <c r="W123" s="78"/>
    </row>
    <row r="124" spans="1:26">
      <c r="A124" s="13"/>
      <c r="B124" s="297"/>
      <c r="C124" s="13"/>
      <c r="D124" s="202" t="s">
        <v>756</v>
      </c>
      <c r="E124" s="202"/>
      <c r="F124" s="199"/>
      <c r="G124" s="242"/>
      <c r="H124" s="199"/>
      <c r="I124" s="199"/>
      <c r="J124" s="200"/>
      <c r="K124" s="200"/>
      <c r="L124" s="200"/>
      <c r="M124" s="200"/>
      <c r="N124" s="200"/>
      <c r="O124" s="200"/>
      <c r="P124" s="200"/>
      <c r="Q124" s="13"/>
      <c r="R124" s="13"/>
      <c r="S124" s="13"/>
      <c r="T124" s="13"/>
      <c r="U124" s="13"/>
      <c r="V124" s="272"/>
      <c r="W124" s="302"/>
      <c r="X124" s="197"/>
      <c r="Y124" s="197"/>
      <c r="Z124" s="197"/>
    </row>
    <row r="125" spans="1:26">
      <c r="A125" s="13"/>
      <c r="B125" s="297"/>
      <c r="C125" s="243">
        <v>923</v>
      </c>
      <c r="D125" s="244" t="s">
        <v>809</v>
      </c>
      <c r="E125" s="244"/>
      <c r="F125" s="199"/>
      <c r="G125" s="242"/>
      <c r="H125" s="199"/>
      <c r="I125" s="199"/>
      <c r="J125" s="200"/>
      <c r="K125" s="200"/>
      <c r="L125" s="200"/>
      <c r="M125" s="200"/>
      <c r="N125" s="200"/>
      <c r="O125" s="200"/>
      <c r="P125" s="200"/>
      <c r="Q125" s="13"/>
      <c r="R125" s="13"/>
      <c r="S125" s="13"/>
      <c r="T125" s="13"/>
      <c r="U125" s="13"/>
      <c r="V125" s="272"/>
      <c r="W125" s="302"/>
      <c r="X125" s="197"/>
      <c r="Y125" s="197"/>
      <c r="Z125" s="197"/>
    </row>
    <row r="126" spans="1:26" ht="25.05" customHeight="1">
      <c r="A126" s="251"/>
      <c r="B126" s="298">
        <v>19</v>
      </c>
      <c r="C126" s="252" t="s">
        <v>895</v>
      </c>
      <c r="D126" s="253" t="s">
        <v>896</v>
      </c>
      <c r="E126" s="253"/>
      <c r="F126" s="246" t="s">
        <v>171</v>
      </c>
      <c r="G126" s="247">
        <v>55</v>
      </c>
      <c r="H126" s="254"/>
      <c r="I126" s="246">
        <f>ROUND(G126*(H126),2)</f>
        <v>0</v>
      </c>
      <c r="J126" s="248">
        <f>ROUND(G126*(N126),2)</f>
        <v>0</v>
      </c>
      <c r="K126" s="249">
        <f>ROUND(G126*(O126),2)</f>
        <v>0</v>
      </c>
      <c r="L126" s="249">
        <f>ROUND(G126*(H126),2)</f>
        <v>0</v>
      </c>
      <c r="M126" s="249"/>
      <c r="N126" s="249">
        <v>0</v>
      </c>
      <c r="O126" s="249"/>
      <c r="P126" s="255"/>
      <c r="Q126" s="255"/>
      <c r="R126" s="255"/>
      <c r="S126" s="250">
        <f>ROUND(G126*(P126),3)</f>
        <v>0</v>
      </c>
      <c r="T126" s="250"/>
      <c r="U126" s="250"/>
      <c r="V126" s="273"/>
      <c r="W126" s="78"/>
      <c r="Z126">
        <v>0</v>
      </c>
    </row>
    <row r="127" spans="1:26" ht="25.05" customHeight="1">
      <c r="A127" s="251"/>
      <c r="B127" s="299">
        <v>20</v>
      </c>
      <c r="C127" s="262" t="s">
        <v>897</v>
      </c>
      <c r="D127" s="263" t="s">
        <v>898</v>
      </c>
      <c r="E127" s="263"/>
      <c r="F127" s="257" t="s">
        <v>819</v>
      </c>
      <c r="G127" s="258">
        <v>60.114999999999995</v>
      </c>
      <c r="H127" s="264"/>
      <c r="I127" s="257">
        <f>ROUND(G127*(H127),2)</f>
        <v>0</v>
      </c>
      <c r="J127" s="259">
        <f>ROUND(G127*(N127),2)</f>
        <v>0</v>
      </c>
      <c r="K127" s="260">
        <f>ROUND(G127*(O127),2)</f>
        <v>0</v>
      </c>
      <c r="L127" s="260">
        <f>ROUND(G127*(H127),2)</f>
        <v>0</v>
      </c>
      <c r="M127" s="260">
        <f>ROUND(G127*(H127),2)</f>
        <v>0</v>
      </c>
      <c r="N127" s="260">
        <v>0</v>
      </c>
      <c r="O127" s="260"/>
      <c r="P127" s="265"/>
      <c r="Q127" s="265"/>
      <c r="R127" s="265"/>
      <c r="S127" s="261">
        <f>ROUND(G127*(P127),3)</f>
        <v>0</v>
      </c>
      <c r="T127" s="261"/>
      <c r="U127" s="261"/>
      <c r="V127" s="274"/>
      <c r="W127" s="78"/>
      <c r="Z127">
        <v>0</v>
      </c>
    </row>
    <row r="128" spans="1:26" ht="25.05" customHeight="1">
      <c r="A128" s="251"/>
      <c r="B128" s="298">
        <v>21</v>
      </c>
      <c r="C128" s="252" t="s">
        <v>899</v>
      </c>
      <c r="D128" s="253" t="s">
        <v>900</v>
      </c>
      <c r="E128" s="253"/>
      <c r="F128" s="246" t="s">
        <v>217</v>
      </c>
      <c r="G128" s="247">
        <v>0</v>
      </c>
      <c r="H128" s="254"/>
      <c r="I128" s="246">
        <f>ROUND(G128*(H128),2)</f>
        <v>0</v>
      </c>
      <c r="J128" s="248">
        <f>ROUND(G128*(N128),2)</f>
        <v>0</v>
      </c>
      <c r="K128" s="249">
        <f>ROUND(G128*(O128),2)</f>
        <v>0</v>
      </c>
      <c r="L128" s="249">
        <f>ROUND(G128*(H128),2)</f>
        <v>0</v>
      </c>
      <c r="M128" s="249"/>
      <c r="N128" s="249">
        <v>0</v>
      </c>
      <c r="O128" s="249"/>
      <c r="P128" s="255"/>
      <c r="Q128" s="255"/>
      <c r="R128" s="255"/>
      <c r="S128" s="250">
        <f>ROUND(G128*(P128),3)</f>
        <v>0</v>
      </c>
      <c r="T128" s="250"/>
      <c r="U128" s="250"/>
      <c r="V128" s="273"/>
      <c r="W128" s="78"/>
      <c r="Z128">
        <v>0</v>
      </c>
    </row>
    <row r="129" spans="1:26" ht="25.05" customHeight="1">
      <c r="A129" s="251"/>
      <c r="B129" s="298">
        <v>22</v>
      </c>
      <c r="C129" s="252" t="s">
        <v>901</v>
      </c>
      <c r="D129" s="253" t="s">
        <v>902</v>
      </c>
      <c r="E129" s="253"/>
      <c r="F129" s="246" t="s">
        <v>340</v>
      </c>
      <c r="G129" s="247">
        <v>1</v>
      </c>
      <c r="H129" s="254"/>
      <c r="I129" s="246">
        <f>ROUND(G129*(H129),2)</f>
        <v>0</v>
      </c>
      <c r="J129" s="248">
        <f>ROUND(G129*(N129),2)</f>
        <v>0</v>
      </c>
      <c r="K129" s="249">
        <f>ROUND(G129*(O129),2)</f>
        <v>0</v>
      </c>
      <c r="L129" s="249">
        <f>ROUND(G129*(H129),2)</f>
        <v>0</v>
      </c>
      <c r="M129" s="249"/>
      <c r="N129" s="249">
        <v>0</v>
      </c>
      <c r="O129" s="249"/>
      <c r="P129" s="255"/>
      <c r="Q129" s="255"/>
      <c r="R129" s="255"/>
      <c r="S129" s="250">
        <f>ROUND(G129*(P129),3)</f>
        <v>0</v>
      </c>
      <c r="T129" s="250"/>
      <c r="U129" s="250"/>
      <c r="V129" s="273"/>
      <c r="W129" s="78"/>
      <c r="Z129">
        <v>0</v>
      </c>
    </row>
    <row r="130" spans="1:26" ht="25.05" customHeight="1">
      <c r="A130" s="251"/>
      <c r="B130" s="298">
        <v>23</v>
      </c>
      <c r="C130" s="252" t="s">
        <v>903</v>
      </c>
      <c r="D130" s="253" t="s">
        <v>904</v>
      </c>
      <c r="E130" s="253"/>
      <c r="F130" s="246" t="s">
        <v>171</v>
      </c>
      <c r="G130" s="247">
        <v>1</v>
      </c>
      <c r="H130" s="254"/>
      <c r="I130" s="246">
        <f>ROUND(G130*(H130),2)</f>
        <v>0</v>
      </c>
      <c r="J130" s="248">
        <f>ROUND(G130*(N130),2)</f>
        <v>0</v>
      </c>
      <c r="K130" s="249">
        <f>ROUND(G130*(O130),2)</f>
        <v>0</v>
      </c>
      <c r="L130" s="249">
        <f>ROUND(G130*(H130),2)</f>
        <v>0</v>
      </c>
      <c r="M130" s="249"/>
      <c r="N130" s="249">
        <v>0</v>
      </c>
      <c r="O130" s="249"/>
      <c r="P130" s="255"/>
      <c r="Q130" s="255"/>
      <c r="R130" s="255"/>
      <c r="S130" s="250">
        <f>ROUND(G130*(P130),3)</f>
        <v>0</v>
      </c>
      <c r="T130" s="250"/>
      <c r="U130" s="250"/>
      <c r="V130" s="273"/>
      <c r="W130" s="78"/>
      <c r="Z130">
        <v>0</v>
      </c>
    </row>
    <row r="131" spans="1:26" ht="25.05" customHeight="1">
      <c r="A131" s="251"/>
      <c r="B131" s="298">
        <v>24</v>
      </c>
      <c r="C131" s="252" t="s">
        <v>905</v>
      </c>
      <c r="D131" s="253" t="s">
        <v>906</v>
      </c>
      <c r="E131" s="253"/>
      <c r="F131" s="246" t="s">
        <v>157</v>
      </c>
      <c r="G131" s="247">
        <v>1</v>
      </c>
      <c r="H131" s="254"/>
      <c r="I131" s="246">
        <f>ROUND(G131*(H131),2)</f>
        <v>0</v>
      </c>
      <c r="J131" s="248">
        <f>ROUND(G131*(N131),2)</f>
        <v>0</v>
      </c>
      <c r="K131" s="249">
        <f>ROUND(G131*(O131),2)</f>
        <v>0</v>
      </c>
      <c r="L131" s="249">
        <f>ROUND(G131*(H131),2)</f>
        <v>0</v>
      </c>
      <c r="M131" s="249"/>
      <c r="N131" s="249">
        <v>0</v>
      </c>
      <c r="O131" s="249"/>
      <c r="P131" s="255"/>
      <c r="Q131" s="255"/>
      <c r="R131" s="255"/>
      <c r="S131" s="250">
        <f>ROUND(G131*(P131),3)</f>
        <v>0</v>
      </c>
      <c r="T131" s="250"/>
      <c r="U131" s="250"/>
      <c r="V131" s="273"/>
      <c r="W131" s="78"/>
      <c r="Z131">
        <v>0</v>
      </c>
    </row>
    <row r="132" spans="1:26" ht="25.05" customHeight="1">
      <c r="A132" s="251"/>
      <c r="B132" s="299">
        <v>25</v>
      </c>
      <c r="C132" s="262" t="s">
        <v>907</v>
      </c>
      <c r="D132" s="263" t="s">
        <v>908</v>
      </c>
      <c r="E132" s="263"/>
      <c r="F132" s="256" t="s">
        <v>340</v>
      </c>
      <c r="G132" s="258">
        <v>1</v>
      </c>
      <c r="H132" s="264"/>
      <c r="I132" s="257">
        <f>ROUND(G132*(H132),2)</f>
        <v>0</v>
      </c>
      <c r="J132" s="256">
        <f>ROUND(G132*(N132),2)</f>
        <v>0</v>
      </c>
      <c r="K132" s="261">
        <f>ROUND(G132*(O132),2)</f>
        <v>0</v>
      </c>
      <c r="L132" s="261">
        <f>ROUND(G132*(H132),2)</f>
        <v>0</v>
      </c>
      <c r="M132" s="261">
        <f>ROUND(G132*(H132),2)</f>
        <v>0</v>
      </c>
      <c r="N132" s="261">
        <v>0</v>
      </c>
      <c r="O132" s="261"/>
      <c r="P132" s="265"/>
      <c r="Q132" s="265"/>
      <c r="R132" s="265"/>
      <c r="S132" s="261">
        <f>ROUND(G132*(P132),3)</f>
        <v>0</v>
      </c>
      <c r="T132" s="261"/>
      <c r="U132" s="261"/>
      <c r="V132" s="274"/>
      <c r="W132" s="78"/>
      <c r="Z132">
        <v>0</v>
      </c>
    </row>
    <row r="133" spans="1:26" ht="25.05" customHeight="1">
      <c r="A133" s="251"/>
      <c r="B133" s="298">
        <v>26</v>
      </c>
      <c r="C133" s="252" t="s">
        <v>909</v>
      </c>
      <c r="D133" s="253" t="s">
        <v>910</v>
      </c>
      <c r="E133" s="253"/>
      <c r="F133" s="245" t="s">
        <v>340</v>
      </c>
      <c r="G133" s="247">
        <v>1</v>
      </c>
      <c r="H133" s="254"/>
      <c r="I133" s="246">
        <f>ROUND(G133*(H133),2)</f>
        <v>0</v>
      </c>
      <c r="J133" s="245">
        <f>ROUND(G133*(N133),2)</f>
        <v>0</v>
      </c>
      <c r="K133" s="250">
        <f>ROUND(G133*(O133),2)</f>
        <v>0</v>
      </c>
      <c r="L133" s="250">
        <f>ROUND(G133*(H133),2)</f>
        <v>0</v>
      </c>
      <c r="M133" s="250"/>
      <c r="N133" s="250">
        <v>0</v>
      </c>
      <c r="O133" s="250"/>
      <c r="P133" s="255"/>
      <c r="Q133" s="255"/>
      <c r="R133" s="255"/>
      <c r="S133" s="250">
        <f>ROUND(G133*(P133),3)</f>
        <v>0</v>
      </c>
      <c r="T133" s="250"/>
      <c r="U133" s="250"/>
      <c r="V133" s="273"/>
      <c r="W133" s="78"/>
      <c r="Z133">
        <v>0</v>
      </c>
    </row>
    <row r="134" spans="1:26" ht="25.05" customHeight="1">
      <c r="A134" s="251"/>
      <c r="B134" s="299">
        <v>27</v>
      </c>
      <c r="C134" s="262" t="s">
        <v>911</v>
      </c>
      <c r="D134" s="263" t="s">
        <v>912</v>
      </c>
      <c r="E134" s="263"/>
      <c r="F134" s="256" t="s">
        <v>340</v>
      </c>
      <c r="G134" s="258">
        <v>1</v>
      </c>
      <c r="H134" s="264"/>
      <c r="I134" s="257">
        <f>ROUND(G134*(H134),2)</f>
        <v>0</v>
      </c>
      <c r="J134" s="256">
        <f>ROUND(G134*(N134),2)</f>
        <v>0</v>
      </c>
      <c r="K134" s="261">
        <f>ROUND(G134*(O134),2)</f>
        <v>0</v>
      </c>
      <c r="L134" s="261">
        <f>ROUND(G134*(H134),2)</f>
        <v>0</v>
      </c>
      <c r="M134" s="261">
        <f>ROUND(G134*(H134),2)</f>
        <v>0</v>
      </c>
      <c r="N134" s="261">
        <v>0</v>
      </c>
      <c r="O134" s="261"/>
      <c r="P134" s="265"/>
      <c r="Q134" s="265"/>
      <c r="R134" s="265"/>
      <c r="S134" s="261">
        <f>ROUND(G134*(P134),3)</f>
        <v>0</v>
      </c>
      <c r="T134" s="261"/>
      <c r="U134" s="261"/>
      <c r="V134" s="274"/>
      <c r="W134" s="78"/>
      <c r="Z134">
        <v>0</v>
      </c>
    </row>
    <row r="135" spans="1:26" ht="25.05" customHeight="1">
      <c r="A135" s="251"/>
      <c r="B135" s="298">
        <v>28</v>
      </c>
      <c r="C135" s="252" t="s">
        <v>913</v>
      </c>
      <c r="D135" s="253" t="s">
        <v>914</v>
      </c>
      <c r="E135" s="253"/>
      <c r="F135" s="245" t="s">
        <v>340</v>
      </c>
      <c r="G135" s="247">
        <v>1</v>
      </c>
      <c r="H135" s="254"/>
      <c r="I135" s="246">
        <f>ROUND(G135*(H135),2)</f>
        <v>0</v>
      </c>
      <c r="J135" s="245">
        <f>ROUND(G135*(N135),2)</f>
        <v>0</v>
      </c>
      <c r="K135" s="250">
        <f>ROUND(G135*(O135),2)</f>
        <v>0</v>
      </c>
      <c r="L135" s="250">
        <f>ROUND(G135*(H135),2)</f>
        <v>0</v>
      </c>
      <c r="M135" s="250"/>
      <c r="N135" s="250">
        <v>0</v>
      </c>
      <c r="O135" s="250"/>
      <c r="P135" s="255"/>
      <c r="Q135" s="255"/>
      <c r="R135" s="255"/>
      <c r="S135" s="250">
        <f>ROUND(G135*(P135),3)</f>
        <v>0</v>
      </c>
      <c r="T135" s="250"/>
      <c r="U135" s="250"/>
      <c r="V135" s="273"/>
      <c r="W135" s="78"/>
      <c r="Z135">
        <v>0</v>
      </c>
    </row>
    <row r="136" spans="1:26" ht="25.05" customHeight="1">
      <c r="A136" s="251"/>
      <c r="B136" s="299">
        <v>29</v>
      </c>
      <c r="C136" s="262" t="s">
        <v>915</v>
      </c>
      <c r="D136" s="263" t="s">
        <v>916</v>
      </c>
      <c r="E136" s="263"/>
      <c r="F136" s="256" t="s">
        <v>340</v>
      </c>
      <c r="G136" s="258">
        <v>1</v>
      </c>
      <c r="H136" s="264"/>
      <c r="I136" s="257">
        <f>ROUND(G136*(H136),2)</f>
        <v>0</v>
      </c>
      <c r="J136" s="256">
        <f>ROUND(G136*(N136),2)</f>
        <v>0</v>
      </c>
      <c r="K136" s="261">
        <f>ROUND(G136*(O136),2)</f>
        <v>0</v>
      </c>
      <c r="L136" s="261">
        <f>ROUND(G136*(H136),2)</f>
        <v>0</v>
      </c>
      <c r="M136" s="261">
        <f>ROUND(G136*(H136),2)</f>
        <v>0</v>
      </c>
      <c r="N136" s="261">
        <v>0</v>
      </c>
      <c r="O136" s="261"/>
      <c r="P136" s="265"/>
      <c r="Q136" s="265"/>
      <c r="R136" s="265"/>
      <c r="S136" s="261">
        <f>ROUND(G136*(P136),3)</f>
        <v>0</v>
      </c>
      <c r="T136" s="261"/>
      <c r="U136" s="261"/>
      <c r="V136" s="274"/>
      <c r="W136" s="78"/>
      <c r="Z136">
        <v>0</v>
      </c>
    </row>
    <row r="137" spans="1:26" ht="25.05" customHeight="1">
      <c r="A137" s="251"/>
      <c r="B137" s="298">
        <v>30</v>
      </c>
      <c r="C137" s="252" t="s">
        <v>917</v>
      </c>
      <c r="D137" s="253" t="s">
        <v>918</v>
      </c>
      <c r="E137" s="253"/>
      <c r="F137" s="245" t="s">
        <v>157</v>
      </c>
      <c r="G137" s="247">
        <v>1</v>
      </c>
      <c r="H137" s="254"/>
      <c r="I137" s="246">
        <f>ROUND(G137*(H137),2)</f>
        <v>0</v>
      </c>
      <c r="J137" s="245">
        <f>ROUND(G137*(N137),2)</f>
        <v>0</v>
      </c>
      <c r="K137" s="250">
        <f>ROUND(G137*(O137),2)</f>
        <v>0</v>
      </c>
      <c r="L137" s="250">
        <f>ROUND(G137*(H137),2)</f>
        <v>0</v>
      </c>
      <c r="M137" s="250"/>
      <c r="N137" s="250">
        <v>0</v>
      </c>
      <c r="O137" s="250"/>
      <c r="P137" s="255">
        <v>6.0000000000000002E-5</v>
      </c>
      <c r="Q137" s="255"/>
      <c r="R137" s="255">
        <v>6.0000000000000002E-5</v>
      </c>
      <c r="S137" s="250">
        <f>ROUND(G137*(P137),3)</f>
        <v>0</v>
      </c>
      <c r="T137" s="250"/>
      <c r="U137" s="250"/>
      <c r="V137" s="273"/>
      <c r="W137" s="78"/>
      <c r="Z137">
        <v>0</v>
      </c>
    </row>
    <row r="138" spans="1:26" ht="25.05" customHeight="1">
      <c r="A138" s="251"/>
      <c r="B138" s="299">
        <v>31</v>
      </c>
      <c r="C138" s="262" t="s">
        <v>919</v>
      </c>
      <c r="D138" s="263" t="s">
        <v>920</v>
      </c>
      <c r="E138" s="263"/>
      <c r="F138" s="256" t="s">
        <v>921</v>
      </c>
      <c r="G138" s="258">
        <v>1</v>
      </c>
      <c r="H138" s="264"/>
      <c r="I138" s="257">
        <f>ROUND(G138*(H138),2)</f>
        <v>0</v>
      </c>
      <c r="J138" s="256">
        <f>ROUND(G138*(N138),2)</f>
        <v>0</v>
      </c>
      <c r="K138" s="261">
        <f>ROUND(G138*(O138),2)</f>
        <v>0</v>
      </c>
      <c r="L138" s="261">
        <f>ROUND(G138*(H138),2)</f>
        <v>0</v>
      </c>
      <c r="M138" s="261">
        <f>ROUND(G138*(H138),2)</f>
        <v>0</v>
      </c>
      <c r="N138" s="261">
        <v>0</v>
      </c>
      <c r="O138" s="261"/>
      <c r="P138" s="265">
        <v>1.6000000000000001E-3</v>
      </c>
      <c r="Q138" s="265"/>
      <c r="R138" s="265">
        <v>1.6000000000000001E-3</v>
      </c>
      <c r="S138" s="261">
        <f>ROUND(G138*(P138),3)</f>
        <v>2E-3</v>
      </c>
      <c r="T138" s="261"/>
      <c r="U138" s="261"/>
      <c r="V138" s="274"/>
      <c r="W138" s="78"/>
      <c r="Z138">
        <v>0</v>
      </c>
    </row>
    <row r="139" spans="1:26" ht="25.05" customHeight="1">
      <c r="A139" s="251"/>
      <c r="B139" s="298">
        <v>32</v>
      </c>
      <c r="C139" s="252" t="s">
        <v>922</v>
      </c>
      <c r="D139" s="253" t="s">
        <v>923</v>
      </c>
      <c r="E139" s="253"/>
      <c r="F139" s="245" t="s">
        <v>171</v>
      </c>
      <c r="G139" s="247">
        <v>58</v>
      </c>
      <c r="H139" s="254"/>
      <c r="I139" s="246">
        <f>ROUND(G139*(H139),2)</f>
        <v>0</v>
      </c>
      <c r="J139" s="245">
        <f>ROUND(G139*(N139),2)</f>
        <v>0</v>
      </c>
      <c r="K139" s="250">
        <f>ROUND(G139*(O139),2)</f>
        <v>0</v>
      </c>
      <c r="L139" s="250">
        <f>ROUND(G139*(H139),2)</f>
        <v>0</v>
      </c>
      <c r="M139" s="250"/>
      <c r="N139" s="250">
        <v>0</v>
      </c>
      <c r="O139" s="250"/>
      <c r="P139" s="255"/>
      <c r="Q139" s="255"/>
      <c r="R139" s="255"/>
      <c r="S139" s="250">
        <f>ROUND(G139*(P139),3)</f>
        <v>0</v>
      </c>
      <c r="T139" s="250"/>
      <c r="U139" s="250"/>
      <c r="V139" s="273"/>
      <c r="W139" s="78"/>
      <c r="Z139">
        <v>0</v>
      </c>
    </row>
    <row r="140" spans="1:26" ht="25.05" customHeight="1">
      <c r="A140" s="251"/>
      <c r="B140" s="298">
        <v>33</v>
      </c>
      <c r="C140" s="252" t="s">
        <v>924</v>
      </c>
      <c r="D140" s="253" t="s">
        <v>925</v>
      </c>
      <c r="E140" s="253"/>
      <c r="F140" s="245" t="s">
        <v>171</v>
      </c>
      <c r="G140" s="247">
        <v>58</v>
      </c>
      <c r="H140" s="254"/>
      <c r="I140" s="246">
        <f>ROUND(G140*(H140),2)</f>
        <v>0</v>
      </c>
      <c r="J140" s="245">
        <f>ROUND(G140*(N140),2)</f>
        <v>0</v>
      </c>
      <c r="K140" s="250">
        <f>ROUND(G140*(O140),2)</f>
        <v>0</v>
      </c>
      <c r="L140" s="250">
        <f>ROUND(G140*(H140),2)</f>
        <v>0</v>
      </c>
      <c r="M140" s="250"/>
      <c r="N140" s="250">
        <v>0</v>
      </c>
      <c r="O140" s="250"/>
      <c r="P140" s="255"/>
      <c r="Q140" s="255"/>
      <c r="R140" s="255"/>
      <c r="S140" s="250">
        <f>ROUND(G140*(P140),3)</f>
        <v>0</v>
      </c>
      <c r="T140" s="250"/>
      <c r="U140" s="250"/>
      <c r="V140" s="273"/>
      <c r="W140" s="78"/>
      <c r="Z140">
        <v>0</v>
      </c>
    </row>
    <row r="141" spans="1:26" ht="25.05" customHeight="1">
      <c r="A141" s="251"/>
      <c r="B141" s="298">
        <v>34</v>
      </c>
      <c r="C141" s="252" t="s">
        <v>926</v>
      </c>
      <c r="D141" s="253" t="s">
        <v>927</v>
      </c>
      <c r="E141" s="253"/>
      <c r="F141" s="245" t="s">
        <v>171</v>
      </c>
      <c r="G141" s="247">
        <v>58</v>
      </c>
      <c r="H141" s="254"/>
      <c r="I141" s="246">
        <f>ROUND(G141*(H141),2)</f>
        <v>0</v>
      </c>
      <c r="J141" s="245">
        <f>ROUND(G141*(N141),2)</f>
        <v>0</v>
      </c>
      <c r="K141" s="250">
        <f>ROUND(G141*(O141),2)</f>
        <v>0</v>
      </c>
      <c r="L141" s="250">
        <f>ROUND(G141*(H141),2)</f>
        <v>0</v>
      </c>
      <c r="M141" s="250"/>
      <c r="N141" s="250">
        <v>0</v>
      </c>
      <c r="O141" s="250"/>
      <c r="P141" s="255"/>
      <c r="Q141" s="255"/>
      <c r="R141" s="255"/>
      <c r="S141" s="250">
        <f>ROUND(G141*(P141),3)</f>
        <v>0</v>
      </c>
      <c r="T141" s="250"/>
      <c r="U141" s="250"/>
      <c r="V141" s="273"/>
      <c r="W141" s="78"/>
      <c r="Z141">
        <v>0</v>
      </c>
    </row>
    <row r="142" spans="1:26" ht="25.05" customHeight="1">
      <c r="A142" s="251"/>
      <c r="B142" s="298">
        <v>35</v>
      </c>
      <c r="C142" s="252" t="s">
        <v>928</v>
      </c>
      <c r="D142" s="253" t="s">
        <v>837</v>
      </c>
      <c r="E142" s="253"/>
      <c r="F142" s="245" t="s">
        <v>812</v>
      </c>
      <c r="G142" s="247">
        <v>1</v>
      </c>
      <c r="H142" s="254"/>
      <c r="I142" s="246">
        <f>ROUND(G142*(H142),2)</f>
        <v>0</v>
      </c>
      <c r="J142" s="245">
        <f>ROUND(G142*(N142),2)</f>
        <v>0</v>
      </c>
      <c r="K142" s="250">
        <f>ROUND(G142*(O142),2)</f>
        <v>0</v>
      </c>
      <c r="L142" s="250">
        <f>ROUND(G142*(H142),2)</f>
        <v>0</v>
      </c>
      <c r="M142" s="250"/>
      <c r="N142" s="250">
        <v>0</v>
      </c>
      <c r="O142" s="250"/>
      <c r="P142" s="255"/>
      <c r="Q142" s="255"/>
      <c r="R142" s="255"/>
      <c r="S142" s="250">
        <f>ROUND(G142*(P142),3)</f>
        <v>0</v>
      </c>
      <c r="T142" s="250"/>
      <c r="U142" s="250"/>
      <c r="V142" s="273"/>
      <c r="W142" s="78"/>
      <c r="Z142">
        <v>0</v>
      </c>
    </row>
    <row r="143" spans="1:26">
      <c r="A143" s="13"/>
      <c r="B143" s="297"/>
      <c r="C143" s="243">
        <v>923</v>
      </c>
      <c r="D143" s="244" t="s">
        <v>809</v>
      </c>
      <c r="E143" s="244"/>
      <c r="F143" s="13"/>
      <c r="G143" s="242"/>
      <c r="H143" s="199"/>
      <c r="I143" s="203">
        <f>ROUND((SUM(I125:I142))/1,2)</f>
        <v>0</v>
      </c>
      <c r="J143" s="13"/>
      <c r="K143" s="13"/>
      <c r="L143" s="13">
        <f>ROUND((SUM(L125:L142))/1,2)</f>
        <v>0</v>
      </c>
      <c r="M143" s="13">
        <f>ROUND((SUM(M125:M142))/1,2)</f>
        <v>0</v>
      </c>
      <c r="N143" s="13"/>
      <c r="O143" s="13"/>
      <c r="P143" s="13"/>
      <c r="Q143" s="13"/>
      <c r="R143" s="13"/>
      <c r="S143" s="13">
        <f>ROUND((SUM(S125:S142))/1,2)</f>
        <v>0</v>
      </c>
      <c r="T143" s="13"/>
      <c r="U143" s="13"/>
      <c r="V143" s="275">
        <f>ROUND((SUM(V125:V142))/1,2)</f>
        <v>0</v>
      </c>
      <c r="W143" s="302"/>
      <c r="X143" s="197"/>
      <c r="Y143" s="197"/>
      <c r="Z143" s="197"/>
    </row>
    <row r="144" spans="1:26">
      <c r="A144" s="1"/>
      <c r="B144" s="290"/>
      <c r="C144" s="1"/>
      <c r="D144" s="1"/>
      <c r="E144" s="1"/>
      <c r="F144" s="1"/>
      <c r="G144" s="231"/>
      <c r="H144" s="191"/>
      <c r="I144" s="19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276"/>
      <c r="W144" s="78"/>
    </row>
    <row r="145" spans="1:26">
      <c r="A145" s="13"/>
      <c r="B145" s="297"/>
      <c r="C145" s="13"/>
      <c r="D145" s="202" t="s">
        <v>756</v>
      </c>
      <c r="E145" s="202"/>
      <c r="F145" s="13"/>
      <c r="G145" s="242"/>
      <c r="H145" s="199"/>
      <c r="I145" s="203">
        <f>ROUND((SUM(I124:I144))/2,2)</f>
        <v>0</v>
      </c>
      <c r="J145" s="13"/>
      <c r="K145" s="13"/>
      <c r="L145" s="199">
        <f>ROUND((SUM(L124:L144))/2,2)</f>
        <v>0</v>
      </c>
      <c r="M145" s="199">
        <f>ROUND((SUM(M124:M144))/2,2)</f>
        <v>0</v>
      </c>
      <c r="N145" s="13"/>
      <c r="O145" s="13"/>
      <c r="P145" s="266"/>
      <c r="Q145" s="13"/>
      <c r="R145" s="13"/>
      <c r="S145" s="266">
        <f>ROUND((SUM(S124:S144))/2,2)</f>
        <v>0</v>
      </c>
      <c r="T145" s="13"/>
      <c r="U145" s="13"/>
      <c r="V145" s="275">
        <f>ROUND((SUM(V124:V144))/2,2)</f>
        <v>0</v>
      </c>
      <c r="W145" s="78"/>
    </row>
    <row r="146" spans="1:26">
      <c r="A146" s="1"/>
      <c r="B146" s="290"/>
      <c r="C146" s="1"/>
      <c r="D146" s="1"/>
      <c r="E146" s="1"/>
      <c r="F146" s="1"/>
      <c r="G146" s="231"/>
      <c r="H146" s="191"/>
      <c r="I146" s="19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276"/>
      <c r="W146" s="78"/>
    </row>
    <row r="147" spans="1:26">
      <c r="A147" s="13"/>
      <c r="B147" s="297"/>
      <c r="C147" s="13"/>
      <c r="D147" s="202" t="s">
        <v>86</v>
      </c>
      <c r="E147" s="202"/>
      <c r="F147" s="13"/>
      <c r="G147" s="242"/>
      <c r="H147" s="199"/>
      <c r="I147" s="199"/>
      <c r="J147" s="13"/>
      <c r="K147" s="13"/>
      <c r="L147" s="13"/>
      <c r="M147" s="13"/>
      <c r="N147" s="13"/>
      <c r="O147" s="13"/>
      <c r="P147" s="13"/>
      <c r="Q147" s="13"/>
      <c r="R147" s="13"/>
      <c r="S147" s="13"/>
      <c r="T147" s="13"/>
      <c r="U147" s="13"/>
      <c r="V147" s="272"/>
      <c r="W147" s="302"/>
      <c r="X147" s="197"/>
      <c r="Y147" s="197"/>
      <c r="Z147" s="197"/>
    </row>
    <row r="148" spans="1:26">
      <c r="A148" s="13"/>
      <c r="B148" s="297"/>
      <c r="C148" s="243" t="s">
        <v>853</v>
      </c>
      <c r="D148" s="244" t="s">
        <v>86</v>
      </c>
      <c r="E148" s="244"/>
      <c r="F148" s="13"/>
      <c r="G148" s="242"/>
      <c r="H148" s="199"/>
      <c r="I148" s="199"/>
      <c r="J148" s="13"/>
      <c r="K148" s="13"/>
      <c r="L148" s="13"/>
      <c r="M148" s="13"/>
      <c r="N148" s="13"/>
      <c r="O148" s="13"/>
      <c r="P148" s="13"/>
      <c r="Q148" s="13"/>
      <c r="R148" s="13"/>
      <c r="S148" s="13"/>
      <c r="T148" s="13"/>
      <c r="U148" s="13"/>
      <c r="V148" s="272"/>
      <c r="W148" s="302"/>
      <c r="X148" s="197"/>
      <c r="Y148" s="197"/>
      <c r="Z148" s="197"/>
    </row>
    <row r="149" spans="1:26" ht="25.05" customHeight="1">
      <c r="A149" s="251"/>
      <c r="B149" s="298">
        <v>36</v>
      </c>
      <c r="C149" s="252" t="s">
        <v>929</v>
      </c>
      <c r="D149" s="253" t="s">
        <v>930</v>
      </c>
      <c r="E149" s="253"/>
      <c r="F149" s="245" t="s">
        <v>217</v>
      </c>
      <c r="G149" s="247">
        <v>1</v>
      </c>
      <c r="H149" s="254"/>
      <c r="I149" s="246">
        <f>ROUND(G149*(H149),2)</f>
        <v>0</v>
      </c>
      <c r="J149" s="245">
        <f>ROUND(G149*(N149),2)</f>
        <v>0</v>
      </c>
      <c r="K149" s="250">
        <f>ROUND(G149*(O149),2)</f>
        <v>0</v>
      </c>
      <c r="L149" s="250">
        <f>ROUND(G149*(H149),2)</f>
        <v>0</v>
      </c>
      <c r="M149" s="250"/>
      <c r="N149" s="250">
        <v>0</v>
      </c>
      <c r="O149" s="250"/>
      <c r="P149" s="255"/>
      <c r="Q149" s="255"/>
      <c r="R149" s="255"/>
      <c r="S149" s="250">
        <f>ROUND(G149*(P149),3)</f>
        <v>0</v>
      </c>
      <c r="T149" s="250"/>
      <c r="U149" s="250"/>
      <c r="V149" s="273"/>
      <c r="W149" s="78"/>
      <c r="Z149">
        <v>0</v>
      </c>
    </row>
    <row r="150" spans="1:26" ht="25.05" customHeight="1">
      <c r="A150" s="251"/>
      <c r="B150" s="298">
        <v>37</v>
      </c>
      <c r="C150" s="252" t="s">
        <v>931</v>
      </c>
      <c r="D150" s="253" t="s">
        <v>932</v>
      </c>
      <c r="E150" s="253"/>
      <c r="F150" s="245" t="s">
        <v>217</v>
      </c>
      <c r="G150" s="247">
        <v>1</v>
      </c>
      <c r="H150" s="254"/>
      <c r="I150" s="246">
        <f>ROUND(G150*(H150),2)</f>
        <v>0</v>
      </c>
      <c r="J150" s="245">
        <f>ROUND(G150*(N150),2)</f>
        <v>0</v>
      </c>
      <c r="K150" s="250">
        <f>ROUND(G150*(O150),2)</f>
        <v>0</v>
      </c>
      <c r="L150" s="250">
        <f>ROUND(G150*(H150),2)</f>
        <v>0</v>
      </c>
      <c r="M150" s="250"/>
      <c r="N150" s="250">
        <v>0</v>
      </c>
      <c r="O150" s="250"/>
      <c r="P150" s="255"/>
      <c r="Q150" s="255"/>
      <c r="R150" s="255"/>
      <c r="S150" s="250">
        <f>ROUND(G150*(P150),3)</f>
        <v>0</v>
      </c>
      <c r="T150" s="250"/>
      <c r="U150" s="250"/>
      <c r="V150" s="273"/>
      <c r="W150" s="78"/>
      <c r="Z150">
        <v>0</v>
      </c>
    </row>
    <row r="151" spans="1:26">
      <c r="A151" s="13"/>
      <c r="B151" s="297"/>
      <c r="C151" s="243" t="s">
        <v>853</v>
      </c>
      <c r="D151" s="244" t="s">
        <v>86</v>
      </c>
      <c r="E151" s="244"/>
      <c r="F151" s="13"/>
      <c r="G151" s="242"/>
      <c r="H151" s="199"/>
      <c r="I151" s="203">
        <f>ROUND((SUM(I148:I150))/1,2)</f>
        <v>0</v>
      </c>
      <c r="J151" s="13"/>
      <c r="K151" s="13"/>
      <c r="L151" s="13">
        <f>ROUND((SUM(L148:L150))/1,2)</f>
        <v>0</v>
      </c>
      <c r="M151" s="13">
        <f>ROUND((SUM(M148:M150))/1,2)</f>
        <v>0</v>
      </c>
      <c r="N151" s="13"/>
      <c r="O151" s="13"/>
      <c r="P151" s="266"/>
      <c r="Q151" s="1"/>
      <c r="R151" s="1"/>
      <c r="S151" s="266">
        <f>ROUND((SUM(S148:S150))/1,2)</f>
        <v>0</v>
      </c>
      <c r="T151" s="2"/>
      <c r="U151" s="2"/>
      <c r="V151" s="275">
        <f>ROUND((SUM(V148:V150))/1,2)</f>
        <v>0</v>
      </c>
      <c r="W151" s="78"/>
    </row>
    <row r="152" spans="1:26">
      <c r="A152" s="1"/>
      <c r="B152" s="290"/>
      <c r="C152" s="1"/>
      <c r="D152" s="1"/>
      <c r="E152" s="1"/>
      <c r="F152" s="1"/>
      <c r="G152" s="231"/>
      <c r="H152" s="191"/>
      <c r="I152" s="19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276"/>
      <c r="W152" s="78"/>
    </row>
    <row r="153" spans="1:26">
      <c r="A153" s="13"/>
      <c r="B153" s="297"/>
      <c r="C153" s="13"/>
      <c r="D153" s="202" t="s">
        <v>86</v>
      </c>
      <c r="E153" s="202"/>
      <c r="F153" s="13"/>
      <c r="G153" s="242"/>
      <c r="H153" s="199"/>
      <c r="I153" s="203">
        <f>ROUND((SUM(I147:I152))/2,2)</f>
        <v>0</v>
      </c>
      <c r="J153" s="13"/>
      <c r="K153" s="13"/>
      <c r="L153" s="13">
        <f>ROUND((SUM(L147:L152))/2,2)</f>
        <v>0</v>
      </c>
      <c r="M153" s="13">
        <f>ROUND((SUM(M147:M152))/2,2)</f>
        <v>0</v>
      </c>
      <c r="N153" s="13"/>
      <c r="O153" s="13"/>
      <c r="P153" s="266"/>
      <c r="Q153" s="1"/>
      <c r="R153" s="1"/>
      <c r="S153" s="266">
        <f>ROUND((SUM(S147:S152))/2,2)</f>
        <v>0</v>
      </c>
      <c r="T153" s="1"/>
      <c r="U153" s="1"/>
      <c r="V153" s="275">
        <f>ROUND((SUM(V147:V152))/2,2)</f>
        <v>0</v>
      </c>
      <c r="W153" s="78"/>
    </row>
    <row r="154" spans="1:26">
      <c r="A154" s="1"/>
      <c r="B154" s="300"/>
      <c r="C154" s="267"/>
      <c r="D154" s="268" t="s">
        <v>88</v>
      </c>
      <c r="E154" s="268"/>
      <c r="F154" s="267"/>
      <c r="G154" s="269"/>
      <c r="H154" s="270"/>
      <c r="I154" s="270">
        <f>ROUND((SUM(I88:I153))/3,2)</f>
        <v>0</v>
      </c>
      <c r="J154" s="267"/>
      <c r="K154" s="267">
        <f>ROUND((SUM(K88:K153))/3,2)</f>
        <v>0</v>
      </c>
      <c r="L154" s="267">
        <f>ROUND((SUM(L88:L153))/3,2)</f>
        <v>0</v>
      </c>
      <c r="M154" s="267">
        <f>ROUND((SUM(M88:M153))/3,2)</f>
        <v>0</v>
      </c>
      <c r="N154" s="267"/>
      <c r="O154" s="267"/>
      <c r="P154" s="269"/>
      <c r="Q154" s="267"/>
      <c r="R154" s="267"/>
      <c r="S154" s="269">
        <f>ROUND((SUM(S88:S153))/3,2)</f>
        <v>0.13</v>
      </c>
      <c r="T154" s="267"/>
      <c r="U154" s="267"/>
      <c r="V154" s="277">
        <f>ROUND((SUM(V88:V153))/3,2)</f>
        <v>0</v>
      </c>
      <c r="W154" s="78"/>
      <c r="Z154">
        <f>(SUM(Z88:Z153))</f>
        <v>0</v>
      </c>
    </row>
  </sheetData>
  <mergeCells count="113">
    <mergeCell ref="D154:E154"/>
    <mergeCell ref="D147:E147"/>
    <mergeCell ref="D148:E148"/>
    <mergeCell ref="D149:E149"/>
    <mergeCell ref="D150:E150"/>
    <mergeCell ref="D151:E151"/>
    <mergeCell ref="D153:E153"/>
    <mergeCell ref="D139:E139"/>
    <mergeCell ref="D140:E140"/>
    <mergeCell ref="D141:E141"/>
    <mergeCell ref="D142:E142"/>
    <mergeCell ref="D143:E143"/>
    <mergeCell ref="D145:E145"/>
    <mergeCell ref="D133:E133"/>
    <mergeCell ref="D134:E134"/>
    <mergeCell ref="D135:E135"/>
    <mergeCell ref="D136:E136"/>
    <mergeCell ref="D137:E137"/>
    <mergeCell ref="D138:E138"/>
    <mergeCell ref="D127:E127"/>
    <mergeCell ref="D128:E128"/>
    <mergeCell ref="D129:E129"/>
    <mergeCell ref="D130:E130"/>
    <mergeCell ref="D131:E131"/>
    <mergeCell ref="D132:E132"/>
    <mergeCell ref="D119:E119"/>
    <mergeCell ref="D120:E120"/>
    <mergeCell ref="D122:E122"/>
    <mergeCell ref="D124:E124"/>
    <mergeCell ref="D125:E125"/>
    <mergeCell ref="D126:E126"/>
    <mergeCell ref="D113:E113"/>
    <mergeCell ref="D114:E114"/>
    <mergeCell ref="D115:E115"/>
    <mergeCell ref="D116:E116"/>
    <mergeCell ref="D117:E117"/>
    <mergeCell ref="D118:E118"/>
    <mergeCell ref="D105:E105"/>
    <mergeCell ref="D106:E106"/>
    <mergeCell ref="D107:E107"/>
    <mergeCell ref="D109:E109"/>
    <mergeCell ref="D111:E111"/>
    <mergeCell ref="D112:E112"/>
    <mergeCell ref="D98:E98"/>
    <mergeCell ref="D99:E99"/>
    <mergeCell ref="D100:E100"/>
    <mergeCell ref="D101:E101"/>
    <mergeCell ref="D102:E102"/>
    <mergeCell ref="D103:E103"/>
    <mergeCell ref="D91:E91"/>
    <mergeCell ref="D92:E92"/>
    <mergeCell ref="D93:E93"/>
    <mergeCell ref="D94:E94"/>
    <mergeCell ref="D95:E95"/>
    <mergeCell ref="D97:E97"/>
    <mergeCell ref="B80:E80"/>
    <mergeCell ref="B81:E81"/>
    <mergeCell ref="I79:P79"/>
    <mergeCell ref="D88:E88"/>
    <mergeCell ref="D89:E89"/>
    <mergeCell ref="D90:E90"/>
    <mergeCell ref="B70:D70"/>
    <mergeCell ref="B71:D71"/>
    <mergeCell ref="B73:D73"/>
    <mergeCell ref="B77:V77"/>
    <mergeCell ref="H1:I1"/>
    <mergeCell ref="B79:E79"/>
    <mergeCell ref="B62:D62"/>
    <mergeCell ref="B63:D63"/>
    <mergeCell ref="B65:D65"/>
    <mergeCell ref="B66:D66"/>
    <mergeCell ref="B67:D67"/>
    <mergeCell ref="B69:D69"/>
    <mergeCell ref="B55:D55"/>
    <mergeCell ref="B56:D56"/>
    <mergeCell ref="B57:D57"/>
    <mergeCell ref="B58:D58"/>
    <mergeCell ref="B59:D59"/>
    <mergeCell ref="B61:D61"/>
    <mergeCell ref="F31:G31"/>
    <mergeCell ref="B54:C54"/>
    <mergeCell ref="B44:V44"/>
    <mergeCell ref="B46:E46"/>
    <mergeCell ref="B47:E47"/>
    <mergeCell ref="B48:E48"/>
    <mergeCell ref="F46:H46"/>
    <mergeCell ref="F47:H47"/>
    <mergeCell ref="F48:H48"/>
    <mergeCell ref="B49:I49"/>
    <mergeCell ref="F25:H25"/>
    <mergeCell ref="F26:H26"/>
    <mergeCell ref="F27:H27"/>
    <mergeCell ref="F28:G28"/>
    <mergeCell ref="F29:G29"/>
    <mergeCell ref="F30:G30"/>
    <mergeCell ref="F19:H19"/>
    <mergeCell ref="F20:H20"/>
    <mergeCell ref="F21:H21"/>
    <mergeCell ref="F22:H22"/>
    <mergeCell ref="F23:H23"/>
    <mergeCell ref="F24:H24"/>
    <mergeCell ref="B11:H11"/>
    <mergeCell ref="F14:H14"/>
    <mergeCell ref="F15:H15"/>
    <mergeCell ref="F16:H16"/>
    <mergeCell ref="F17:H17"/>
    <mergeCell ref="F18:H18"/>
    <mergeCell ref="B1:C1"/>
    <mergeCell ref="E1:F1"/>
    <mergeCell ref="B2:V2"/>
    <mergeCell ref="B3:V3"/>
    <mergeCell ref="B7:H7"/>
    <mergeCell ref="B9:H9"/>
  </mergeCells>
  <hyperlinks>
    <hyperlink ref="B1:C1" location="A2:A2" tooltip="Klikni na prechod ku Kryciemu listu..." display="Krycí list rozpočtu"/>
    <hyperlink ref="E1:F1" location="A54:A54" tooltip="Klikni na prechod ku rekapitulácii..." display="Rekapitulácia rozpočtu"/>
    <hyperlink ref="H1:I1" location="B87:B87" tooltip="Klikni na prechod ku Rozpočet..." display="Rozpočet"/>
  </hyperlinks>
  <printOptions horizontalCentered="1" gridLines="1"/>
  <pageMargins left="1.1111111111111112E-2" right="1.1111111111111112E-2" top="0.75" bottom="0.75" header="0.3" footer="0.3"/>
  <pageSetup paperSize="9" scale="75" orientation="portrait" r:id="rId1"/>
  <headerFooter>
    <oddHeader>&amp;C&amp;B&amp; Rozpočet Kontajnerové divadlo vedľa kina Hviezda - Trenčín / Odberné plynové zariadenie</oddHeader>
    <oddFooter>&amp;RStrana &amp;P z &amp;N    &amp;L&amp;7Spracované systémom Systematic® Kalkulus, tel.: 051 77 10 585</oddFooter>
  </headerFooter>
  <rowBreaks count="2" manualBreakCount="2">
    <brk id="40" max="16383" man="1"/>
    <brk id="76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Z42"/>
  <sheetViews>
    <sheetView workbookViewId="0">
      <pane ySplit="1" topLeftCell="A17" activePane="bottomLeft" state="frozen"/>
      <selection pane="bottomLeft" activeCell="B7" sqref="B7:H7"/>
    </sheetView>
  </sheetViews>
  <sheetFormatPr defaultColWidth="0" defaultRowHeight="14.4"/>
  <cols>
    <col min="1" max="1" width="1.77734375" customWidth="1"/>
    <col min="2" max="2" width="8.77734375" customWidth="1"/>
    <col min="3" max="4" width="10.77734375" customWidth="1"/>
    <col min="5" max="5" width="12.77734375" customWidth="1"/>
    <col min="6" max="9" width="10.77734375" customWidth="1"/>
    <col min="10" max="10" width="4.77734375" customWidth="1"/>
    <col min="11" max="26" width="0" hidden="1" customWidth="1"/>
    <col min="27" max="27" width="8.88671875" customWidth="1"/>
    <col min="28" max="16384" width="8.88671875" hidden="1"/>
  </cols>
  <sheetData>
    <row r="1" spans="1:23" ht="3" customHeight="1">
      <c r="A1" s="1"/>
      <c r="B1" s="1"/>
      <c r="C1" s="1"/>
      <c r="D1" s="1"/>
      <c r="E1" s="1"/>
      <c r="F1" s="1"/>
      <c r="G1" s="1"/>
      <c r="H1" s="1"/>
      <c r="I1" s="1"/>
      <c r="J1" s="1"/>
      <c r="W1">
        <v>30.126000000000001</v>
      </c>
    </row>
    <row r="2" spans="1:23" ht="34.950000000000003" customHeight="1">
      <c r="A2" s="1"/>
      <c r="B2" s="324" t="s">
        <v>937</v>
      </c>
      <c r="C2" s="323"/>
      <c r="D2" s="323"/>
      <c r="E2" s="323"/>
      <c r="F2" s="323"/>
      <c r="G2" s="323"/>
      <c r="H2" s="323"/>
      <c r="I2" s="323"/>
      <c r="J2" s="385"/>
      <c r="K2" s="382"/>
      <c r="L2" s="382"/>
      <c r="M2" s="382"/>
      <c r="N2" s="382"/>
      <c r="O2" s="382"/>
      <c r="P2" s="216"/>
    </row>
    <row r="3" spans="1:23" ht="18" customHeight="1">
      <c r="A3" s="1"/>
      <c r="B3" s="326" t="s">
        <v>1</v>
      </c>
      <c r="C3" s="327"/>
      <c r="D3" s="327"/>
      <c r="E3" s="327"/>
      <c r="F3" s="327"/>
      <c r="G3" s="325"/>
      <c r="H3" s="325"/>
      <c r="I3" s="325"/>
      <c r="J3" s="386"/>
      <c r="K3" s="382"/>
      <c r="L3" s="382"/>
      <c r="M3" s="382"/>
      <c r="N3" s="382"/>
      <c r="O3" s="382"/>
      <c r="P3" s="216"/>
    </row>
    <row r="4" spans="1:23" ht="18" customHeight="1">
      <c r="A4" s="1"/>
      <c r="B4" s="328"/>
      <c r="C4" s="314"/>
      <c r="D4" s="314"/>
      <c r="E4" s="314"/>
      <c r="F4" s="329" t="s">
        <v>23</v>
      </c>
      <c r="G4" s="314"/>
      <c r="H4" s="314"/>
      <c r="I4" s="314"/>
      <c r="J4" s="387"/>
      <c r="K4" s="382"/>
      <c r="L4" s="382"/>
      <c r="M4" s="382"/>
      <c r="N4" s="382"/>
      <c r="O4" s="382"/>
      <c r="P4" s="216"/>
    </row>
    <row r="5" spans="1:23" ht="18" customHeight="1">
      <c r="A5" s="1"/>
      <c r="B5" s="322"/>
      <c r="C5" s="314"/>
      <c r="D5" s="314"/>
      <c r="E5" s="314"/>
      <c r="F5" s="329" t="s">
        <v>24</v>
      </c>
      <c r="G5" s="314"/>
      <c r="H5" s="314"/>
      <c r="I5" s="314"/>
      <c r="J5" s="387"/>
      <c r="K5" s="382"/>
      <c r="L5" s="382"/>
      <c r="M5" s="382"/>
      <c r="N5" s="382"/>
      <c r="O5" s="382"/>
      <c r="P5" s="216"/>
    </row>
    <row r="6" spans="1:23" ht="18" customHeight="1">
      <c r="A6" s="1"/>
      <c r="B6" s="330" t="s">
        <v>25</v>
      </c>
      <c r="C6" s="314"/>
      <c r="D6" s="329" t="s">
        <v>26</v>
      </c>
      <c r="E6" s="314"/>
      <c r="F6" s="329" t="s">
        <v>27</v>
      </c>
      <c r="G6" s="392">
        <v>44480</v>
      </c>
      <c r="H6" s="314"/>
      <c r="I6" s="314"/>
      <c r="J6" s="387"/>
      <c r="K6" s="382"/>
      <c r="L6" s="382"/>
      <c r="M6" s="382"/>
      <c r="N6" s="382"/>
      <c r="O6" s="382"/>
      <c r="P6" s="216"/>
    </row>
    <row r="7" spans="1:23" ht="19.95" customHeight="1">
      <c r="A7" s="1"/>
      <c r="B7" s="333" t="s">
        <v>28</v>
      </c>
      <c r="C7" s="332"/>
      <c r="D7" s="332"/>
      <c r="E7" s="332"/>
      <c r="F7" s="332"/>
      <c r="G7" s="332"/>
      <c r="H7" s="332"/>
      <c r="I7" s="331"/>
      <c r="J7" s="388"/>
      <c r="K7" s="382"/>
      <c r="L7" s="382"/>
      <c r="M7" s="382"/>
      <c r="N7" s="382"/>
      <c r="O7" s="382"/>
      <c r="P7" s="216"/>
    </row>
    <row r="8" spans="1:23" ht="18" customHeight="1">
      <c r="A8" s="1"/>
      <c r="B8" s="330" t="s">
        <v>31</v>
      </c>
      <c r="C8" s="314"/>
      <c r="D8" s="314"/>
      <c r="E8" s="314"/>
      <c r="F8" s="329" t="s">
        <v>32</v>
      </c>
      <c r="G8" s="314"/>
      <c r="H8" s="314"/>
      <c r="I8" s="314"/>
      <c r="J8" s="387"/>
      <c r="K8" s="382"/>
      <c r="L8" s="382"/>
      <c r="M8" s="382"/>
      <c r="N8" s="382"/>
      <c r="O8" s="382"/>
      <c r="P8" s="216"/>
    </row>
    <row r="9" spans="1:23" ht="19.95" customHeight="1">
      <c r="A9" s="1"/>
      <c r="B9" s="333" t="s">
        <v>29</v>
      </c>
      <c r="C9" s="332"/>
      <c r="D9" s="332"/>
      <c r="E9" s="332"/>
      <c r="F9" s="332"/>
      <c r="G9" s="332"/>
      <c r="H9" s="332"/>
      <c r="I9" s="331"/>
      <c r="J9" s="388"/>
      <c r="K9" s="382"/>
      <c r="L9" s="382"/>
      <c r="M9" s="382"/>
      <c r="N9" s="382"/>
      <c r="O9" s="382"/>
      <c r="P9" s="216"/>
    </row>
    <row r="10" spans="1:23" ht="18" customHeight="1">
      <c r="A10" s="1"/>
      <c r="B10" s="330" t="s">
        <v>31</v>
      </c>
      <c r="C10" s="314"/>
      <c r="D10" s="314"/>
      <c r="E10" s="314"/>
      <c r="F10" s="329" t="s">
        <v>32</v>
      </c>
      <c r="G10" s="314"/>
      <c r="H10" s="314"/>
      <c r="I10" s="314"/>
      <c r="J10" s="387"/>
      <c r="K10" s="382"/>
      <c r="L10" s="382"/>
      <c r="M10" s="382"/>
      <c r="N10" s="382"/>
      <c r="O10" s="382"/>
      <c r="P10" s="216"/>
    </row>
    <row r="11" spans="1:23" ht="19.95" customHeight="1">
      <c r="A11" s="1"/>
      <c r="B11" s="333" t="s">
        <v>30</v>
      </c>
      <c r="C11" s="332"/>
      <c r="D11" s="332"/>
      <c r="E11" s="332"/>
      <c r="F11" s="332"/>
      <c r="G11" s="332"/>
      <c r="H11" s="332"/>
      <c r="I11" s="331"/>
      <c r="J11" s="388"/>
      <c r="K11" s="382"/>
      <c r="L11" s="382"/>
      <c r="M11" s="382"/>
      <c r="N11" s="382"/>
      <c r="O11" s="382"/>
      <c r="P11" s="216"/>
    </row>
    <row r="12" spans="1:23" ht="18" customHeight="1">
      <c r="A12" s="1"/>
      <c r="B12" s="330" t="s">
        <v>31</v>
      </c>
      <c r="C12" s="314"/>
      <c r="D12" s="314"/>
      <c r="E12" s="314"/>
      <c r="F12" s="329" t="s">
        <v>32</v>
      </c>
      <c r="G12" s="314"/>
      <c r="H12" s="314"/>
      <c r="I12" s="314"/>
      <c r="J12" s="387"/>
      <c r="K12" s="382"/>
      <c r="L12" s="382"/>
      <c r="M12" s="382"/>
      <c r="N12" s="382"/>
      <c r="O12" s="382"/>
      <c r="P12" s="216"/>
    </row>
    <row r="13" spans="1:23" ht="18" customHeight="1">
      <c r="A13" s="1"/>
      <c r="B13" s="321"/>
      <c r="C13" s="178"/>
      <c r="D13" s="178"/>
      <c r="E13" s="178"/>
      <c r="F13" s="178"/>
      <c r="G13" s="178"/>
      <c r="H13" s="178"/>
      <c r="I13" s="178"/>
      <c r="J13" s="389"/>
      <c r="K13" s="382"/>
      <c r="L13" s="382"/>
      <c r="M13" s="382"/>
      <c r="N13" s="382"/>
      <c r="O13" s="382"/>
      <c r="P13" s="216"/>
    </row>
    <row r="14" spans="1:23" ht="18" customHeight="1">
      <c r="A14" s="1"/>
      <c r="B14" s="335" t="s">
        <v>6</v>
      </c>
      <c r="C14" s="344" t="s">
        <v>53</v>
      </c>
      <c r="D14" s="340" t="s">
        <v>54</v>
      </c>
      <c r="E14" s="336" t="s">
        <v>55</v>
      </c>
      <c r="F14" s="357" t="s">
        <v>10</v>
      </c>
      <c r="G14" s="358"/>
      <c r="H14" s="319"/>
      <c r="I14" s="335">
        <f>'SO 7031'!P14+'SO 7032'!P14+'SO 7033'!P14+'SO 7034'!P14+'SO 7035'!P14+'SO 7036'!P14+'SO 7037'!P14+'SO 7038'!P14+'SO 7039'!P14</f>
        <v>0</v>
      </c>
      <c r="J14" s="390"/>
      <c r="K14" s="382"/>
      <c r="L14" s="382"/>
      <c r="M14" s="382"/>
      <c r="N14" s="382"/>
      <c r="O14" s="382"/>
      <c r="P14" s="216"/>
    </row>
    <row r="15" spans="1:23" ht="18" customHeight="1">
      <c r="A15" s="1"/>
      <c r="B15" s="297" t="s">
        <v>33</v>
      </c>
      <c r="C15" s="345">
        <f>'SO 7031'!C15+'SO 7032'!C15+'SO 7033'!C15+'SO 7034'!C15+'SO 7035'!C15+'SO 7036'!C15+'SO 7037'!C15+'SO 7038'!C15+'SO 7039'!C15</f>
        <v>0</v>
      </c>
      <c r="D15" s="341">
        <f>'SO 7031'!D15+'SO 7032'!D15+'SO 7033'!D15+'SO 7034'!D15+'SO 7035'!D15+'SO 7036'!D15+'SO 7037'!D15+'SO 7038'!D15+'SO 7039'!D15</f>
        <v>0</v>
      </c>
      <c r="E15" s="334">
        <f>'SO 7031'!E15+'SO 7032'!E15+'SO 7033'!E15+'SO 7034'!E15+'SO 7035'!E15+'SO 7036'!E15+'SO 7037'!E15+'SO 7038'!E15+'SO 7039'!E15</f>
        <v>0</v>
      </c>
      <c r="F15" s="369"/>
      <c r="G15" s="359"/>
      <c r="H15" s="317"/>
      <c r="I15" s="348"/>
      <c r="J15" s="276"/>
      <c r="K15" s="382"/>
      <c r="L15" s="382"/>
      <c r="M15" s="382"/>
      <c r="N15" s="382"/>
      <c r="O15" s="382"/>
      <c r="P15" s="216"/>
    </row>
    <row r="16" spans="1:23" ht="18" customHeight="1">
      <c r="A16" s="1"/>
      <c r="B16" s="335" t="s">
        <v>34</v>
      </c>
      <c r="C16" s="353">
        <f>'SO 7031'!C16+'SO 7032'!C16+'SO 7033'!C16+'SO 7034'!C16+'SO 7035'!C16+'SO 7036'!C16+'SO 7037'!C16+'SO 7038'!C16+'SO 7039'!C16</f>
        <v>0</v>
      </c>
      <c r="D16" s="354">
        <f>'SO 7031'!D16+'SO 7032'!D16+'SO 7033'!D16+'SO 7034'!D16+'SO 7035'!D16+'SO 7036'!D16+'SO 7037'!D16+'SO 7038'!D16+'SO 7039'!D16</f>
        <v>0</v>
      </c>
      <c r="E16" s="338">
        <f>'SO 7031'!E16+'SO 7032'!E16+'SO 7033'!E16+'SO 7034'!E16+'SO 7035'!E16+'SO 7036'!E16+'SO 7037'!E16+'SO 7038'!E16+'SO 7039'!E16</f>
        <v>0</v>
      </c>
      <c r="F16" s="368" t="s">
        <v>40</v>
      </c>
      <c r="G16" s="358"/>
      <c r="H16" s="320"/>
      <c r="I16" s="355">
        <f>Rekapitulácia!E16</f>
        <v>0</v>
      </c>
      <c r="J16" s="390"/>
      <c r="K16" s="382"/>
      <c r="L16" s="382"/>
      <c r="M16" s="382"/>
      <c r="N16" s="382"/>
      <c r="O16" s="382"/>
      <c r="P16" s="216"/>
    </row>
    <row r="17" spans="1:23" ht="18" customHeight="1">
      <c r="A17" s="1"/>
      <c r="B17" s="297" t="s">
        <v>35</v>
      </c>
      <c r="C17" s="345">
        <f>'SO 7031'!C17+'SO 7032'!C17+'SO 7033'!C17+'SO 7034'!C17+'SO 7035'!C17+'SO 7036'!C17+'SO 7037'!C17+'SO 7038'!C17+'SO 7039'!C17</f>
        <v>0</v>
      </c>
      <c r="D17" s="341">
        <f>'SO 7031'!D17+'SO 7032'!D17+'SO 7033'!D17+'SO 7034'!D17+'SO 7035'!D17+'SO 7036'!D17+'SO 7037'!D17+'SO 7038'!D17+'SO 7039'!D17</f>
        <v>0</v>
      </c>
      <c r="E17" s="334">
        <f>'SO 7031'!E17+'SO 7032'!E17+'SO 7033'!E17+'SO 7034'!E17+'SO 7035'!E17+'SO 7036'!E17+'SO 7037'!E17+'SO 7038'!E17+'SO 7039'!E17</f>
        <v>0</v>
      </c>
      <c r="F17" s="370" t="s">
        <v>41</v>
      </c>
      <c r="G17" s="360"/>
      <c r="H17" s="318"/>
      <c r="I17" s="348">
        <v>0</v>
      </c>
      <c r="J17" s="276"/>
      <c r="K17" s="382"/>
      <c r="L17" s="382"/>
      <c r="M17" s="382"/>
      <c r="N17" s="382"/>
      <c r="O17" s="382"/>
      <c r="P17" s="216"/>
    </row>
    <row r="18" spans="1:23" ht="18" customHeight="1">
      <c r="A18" s="1"/>
      <c r="B18" s="330" t="s">
        <v>36</v>
      </c>
      <c r="C18" s="346">
        <f>'SO 7031'!C18+'SO 7032'!C18+'SO 7033'!C18+'SO 7034'!C18+'SO 7035'!C18+'SO 7036'!C18+'SO 7037'!C18+'SO 7038'!C18+'SO 7039'!C18</f>
        <v>0</v>
      </c>
      <c r="D18" s="342">
        <f>'SO 7031'!D18+'SO 7032'!D18+'SO 7033'!D18+'SO 7034'!D18+'SO 7035'!D18+'SO 7036'!D18+'SO 7037'!D18+'SO 7038'!D18+'SO 7039'!D18</f>
        <v>0</v>
      </c>
      <c r="E18" s="315">
        <f>'SO 7031'!E18+'SO 7032'!E18+'SO 7033'!E18+'SO 7034'!E18+'SO 7035'!E18+'SO 7036'!E18+'SO 7037'!E18+'SO 7038'!E18+'SO 7039'!E18</f>
        <v>0</v>
      </c>
      <c r="F18" s="371"/>
      <c r="G18" s="361"/>
      <c r="H18" s="316"/>
      <c r="I18" s="349"/>
      <c r="J18" s="387"/>
      <c r="K18" s="382"/>
      <c r="L18" s="382"/>
      <c r="M18" s="382"/>
      <c r="N18" s="382"/>
      <c r="O18" s="382"/>
      <c r="P18" s="216"/>
    </row>
    <row r="19" spans="1:23" ht="18" customHeight="1">
      <c r="A19" s="1"/>
      <c r="B19" s="330" t="s">
        <v>37</v>
      </c>
      <c r="C19" s="347">
        <f>'SO 7031'!C19+'SO 7032'!C19+'SO 7033'!C19+'SO 7034'!C19+'SO 7035'!C19+'SO 7036'!C19+'SO 7037'!C19+'SO 7038'!C19+'SO 7039'!C19</f>
        <v>0</v>
      </c>
      <c r="D19" s="343">
        <f>'SO 7031'!D19+'SO 7032'!D19+'SO 7033'!D19+'SO 7034'!D19+'SO 7035'!D19+'SO 7036'!D19+'SO 7037'!D19+'SO 7038'!D19+'SO 7039'!D19</f>
        <v>0</v>
      </c>
      <c r="E19" s="315">
        <f>'SO 7031'!E19+'SO 7032'!E19+'SO 7033'!E19+'SO 7034'!E19+'SO 7035'!E19+'SO 7036'!E19+'SO 7037'!E19+'SO 7038'!E19+'SO 7039'!E19</f>
        <v>0</v>
      </c>
      <c r="F19" s="372"/>
      <c r="G19" s="362"/>
      <c r="H19" s="316"/>
      <c r="I19" s="349"/>
      <c r="J19" s="387"/>
      <c r="K19" s="382"/>
      <c r="L19" s="382"/>
      <c r="M19" s="382"/>
      <c r="N19" s="382"/>
      <c r="O19" s="382"/>
      <c r="P19" s="216"/>
    </row>
    <row r="20" spans="1:23" ht="18" customHeight="1">
      <c r="A20" s="1"/>
      <c r="B20" s="335" t="s">
        <v>38</v>
      </c>
      <c r="C20" s="339"/>
      <c r="D20" s="339"/>
      <c r="E20" s="356">
        <f>SUM(E15:E19)</f>
        <v>0</v>
      </c>
      <c r="F20" s="373" t="s">
        <v>38</v>
      </c>
      <c r="G20" s="358"/>
      <c r="H20" s="320"/>
      <c r="I20" s="350">
        <f>SUM(I14:I18)</f>
        <v>0</v>
      </c>
      <c r="J20" s="390"/>
      <c r="K20" s="382"/>
      <c r="L20" s="382"/>
      <c r="M20" s="382"/>
      <c r="N20" s="382"/>
      <c r="O20" s="382"/>
      <c r="P20" s="216"/>
    </row>
    <row r="21" spans="1:23" ht="18" customHeight="1">
      <c r="A21" s="1"/>
      <c r="B21" s="297" t="s">
        <v>853</v>
      </c>
      <c r="C21" s="318"/>
      <c r="D21" s="318"/>
      <c r="E21" s="318"/>
      <c r="F21" s="374" t="s">
        <v>853</v>
      </c>
      <c r="G21" s="361"/>
      <c r="H21" s="318"/>
      <c r="I21" s="351"/>
      <c r="J21" s="276"/>
      <c r="K21" s="382"/>
      <c r="L21" s="382"/>
      <c r="M21" s="382"/>
      <c r="N21" s="382"/>
      <c r="O21" s="382"/>
      <c r="P21" s="216"/>
    </row>
    <row r="22" spans="1:23" ht="18" customHeight="1">
      <c r="A22" s="1"/>
      <c r="B22" s="330" t="s">
        <v>606</v>
      </c>
      <c r="C22" s="316"/>
      <c r="D22" s="316"/>
      <c r="E22" s="315">
        <f>'SO 7031'!E22+'SO 7032'!E22+'SO 7033'!E22+'SO 7034'!E22+'SO 7035'!E22+'SO 7036'!E22+'SO 7037'!E22+'SO 7038'!E22+'SO 7039'!E22</f>
        <v>0</v>
      </c>
      <c r="F22" s="374" t="s">
        <v>940</v>
      </c>
      <c r="G22" s="361"/>
      <c r="H22" s="316"/>
      <c r="I22" s="349">
        <f>'SO 7031'!P22+'SO 7032'!P22+'SO 7033'!P22+'SO 7034'!P22+'SO 7035'!P22+'SO 7036'!P22+'SO 7037'!P22+'SO 7038'!P22+'SO 7039'!P22</f>
        <v>0</v>
      </c>
      <c r="J22" s="387"/>
      <c r="K22" s="382"/>
      <c r="L22" s="382"/>
      <c r="M22" s="382"/>
      <c r="N22" s="382"/>
      <c r="O22" s="382"/>
      <c r="P22" s="216"/>
      <c r="V22" s="78"/>
      <c r="W22" s="78"/>
    </row>
    <row r="23" spans="1:23" ht="18" customHeight="1">
      <c r="A23" s="1"/>
      <c r="B23" s="330" t="s">
        <v>938</v>
      </c>
      <c r="C23" s="316"/>
      <c r="D23" s="316"/>
      <c r="E23" s="315">
        <f>'SO 7031'!E23+'SO 7032'!E23+'SO 7033'!E23+'SO 7034'!E23+'SO 7035'!E23+'SO 7036'!E23+'SO 7037'!E23+'SO 7038'!E23+'SO 7039'!E23</f>
        <v>0</v>
      </c>
      <c r="F23" s="374" t="s">
        <v>941</v>
      </c>
      <c r="G23" s="361"/>
      <c r="H23" s="316"/>
      <c r="I23" s="349">
        <f>'SO 7031'!P23+'SO 7032'!P23+'SO 7033'!P23+'SO 7034'!P23+'SO 7035'!P23+'SO 7036'!P23+'SO 7037'!P23+'SO 7038'!P23+'SO 7039'!P23</f>
        <v>0</v>
      </c>
      <c r="J23" s="387"/>
      <c r="K23" s="382"/>
      <c r="L23" s="382"/>
      <c r="M23" s="382"/>
      <c r="N23" s="382"/>
      <c r="O23" s="382"/>
      <c r="P23" s="216"/>
      <c r="V23" s="78"/>
      <c r="W23" s="78"/>
    </row>
    <row r="24" spans="1:23" ht="18" customHeight="1">
      <c r="A24" s="1"/>
      <c r="B24" s="330" t="s">
        <v>939</v>
      </c>
      <c r="C24" s="316"/>
      <c r="D24" s="316"/>
      <c r="E24" s="315">
        <f>'SO 7031'!E24+'SO 7032'!E24+'SO 7033'!E24+'SO 7034'!E24+'SO 7035'!E24+'SO 7036'!E24+'SO 7037'!E24+'SO 7038'!E24+'SO 7039'!E24</f>
        <v>0</v>
      </c>
      <c r="F24" s="374" t="s">
        <v>942</v>
      </c>
      <c r="G24" s="361"/>
      <c r="H24" s="316"/>
      <c r="I24" s="330">
        <f>'SO 7031'!P24+'SO 7032'!P24+'SO 7033'!P24+'SO 7034'!P24+'SO 7035'!P24+'SO 7036'!P24+'SO 7037'!P24+'SO 7038'!P24+'SO 7039'!P24</f>
        <v>0</v>
      </c>
      <c r="J24" s="387"/>
      <c r="K24" s="382"/>
      <c r="L24" s="382"/>
      <c r="M24" s="382"/>
      <c r="N24" s="382"/>
      <c r="O24" s="382"/>
      <c r="P24" s="216"/>
      <c r="V24" s="78"/>
      <c r="W24" s="78"/>
    </row>
    <row r="25" spans="1:23" ht="18" customHeight="1">
      <c r="A25" s="1"/>
      <c r="B25" s="330"/>
      <c r="C25" s="316"/>
      <c r="D25" s="316"/>
      <c r="E25" s="316"/>
      <c r="F25" s="375" t="s">
        <v>38</v>
      </c>
      <c r="G25" s="363"/>
      <c r="H25" s="316"/>
      <c r="I25" s="352">
        <f>SUM(E21:E24)+SUM(I21:I24)</f>
        <v>0</v>
      </c>
      <c r="J25" s="387"/>
      <c r="K25" s="382"/>
      <c r="L25" s="382"/>
      <c r="M25" s="382"/>
      <c r="N25" s="382"/>
      <c r="O25" s="382"/>
      <c r="P25" s="216"/>
    </row>
    <row r="26" spans="1:23" ht="18" customHeight="1">
      <c r="A26" s="1"/>
      <c r="B26" s="296" t="s">
        <v>58</v>
      </c>
      <c r="C26" s="190"/>
      <c r="D26" s="190"/>
      <c r="E26" s="379"/>
      <c r="F26" s="373" t="s">
        <v>42</v>
      </c>
      <c r="G26" s="364"/>
      <c r="H26" s="190"/>
      <c r="I26" s="321"/>
      <c r="J26" s="389"/>
      <c r="K26" s="382"/>
      <c r="L26" s="382"/>
      <c r="M26" s="382"/>
      <c r="N26" s="382"/>
      <c r="O26" s="382"/>
      <c r="P26" s="216"/>
    </row>
    <row r="27" spans="1:23" ht="18" customHeight="1">
      <c r="A27" s="1"/>
      <c r="B27" s="290"/>
      <c r="C27" s="1"/>
      <c r="D27" s="1"/>
      <c r="E27" s="380"/>
      <c r="F27" s="376" t="s">
        <v>43</v>
      </c>
      <c r="G27" s="365"/>
      <c r="H27" s="191"/>
      <c r="I27" s="348">
        <f>E20+I20+I25</f>
        <v>0</v>
      </c>
      <c r="J27" s="276"/>
      <c r="K27" s="382"/>
      <c r="L27" s="382"/>
      <c r="M27" s="382"/>
      <c r="N27" s="382"/>
      <c r="O27" s="382"/>
      <c r="P27" s="216"/>
    </row>
    <row r="28" spans="1:23" ht="18" customHeight="1">
      <c r="A28" s="1"/>
      <c r="B28" s="290"/>
      <c r="C28" s="1"/>
      <c r="D28" s="1"/>
      <c r="E28" s="380"/>
      <c r="F28" s="377" t="s">
        <v>44</v>
      </c>
      <c r="G28" s="366"/>
      <c r="H28" s="338">
        <f>Rekapitulácia!B17</f>
        <v>0</v>
      </c>
      <c r="I28" s="335">
        <f>ROUND(((ROUND(H28,2)*20)/100),2)*1</f>
        <v>0</v>
      </c>
      <c r="J28" s="390"/>
      <c r="K28" s="382"/>
      <c r="L28" s="382"/>
      <c r="M28" s="382"/>
      <c r="N28" s="382"/>
      <c r="O28" s="382"/>
      <c r="P28" s="215"/>
    </row>
    <row r="29" spans="1:23" ht="18" customHeight="1">
      <c r="A29" s="1"/>
      <c r="B29" s="290"/>
      <c r="C29" s="1"/>
      <c r="D29" s="1"/>
      <c r="E29" s="380"/>
      <c r="F29" s="378" t="s">
        <v>45</v>
      </c>
      <c r="G29" s="367"/>
      <c r="H29" s="334">
        <f>Rekapitulácia!B18</f>
        <v>0</v>
      </c>
      <c r="I29" s="297">
        <f>ROUND(((ROUND(H29,2)*0)/100),2)</f>
        <v>0</v>
      </c>
      <c r="J29" s="276"/>
      <c r="K29" s="382"/>
      <c r="L29" s="382"/>
      <c r="M29" s="382"/>
      <c r="N29" s="382"/>
      <c r="O29" s="382"/>
      <c r="P29" s="215"/>
    </row>
    <row r="30" spans="1:23" ht="18" customHeight="1">
      <c r="A30" s="1"/>
      <c r="B30" s="290"/>
      <c r="C30" s="1"/>
      <c r="D30" s="1"/>
      <c r="E30" s="380"/>
      <c r="F30" s="377" t="s">
        <v>46</v>
      </c>
      <c r="G30" s="366"/>
      <c r="H30" s="320"/>
      <c r="I30" s="350">
        <f>SUM(I27:I29)</f>
        <v>0</v>
      </c>
      <c r="J30" s="390"/>
      <c r="K30" s="382"/>
      <c r="L30" s="382"/>
      <c r="M30" s="382"/>
      <c r="N30" s="382"/>
      <c r="O30" s="382"/>
      <c r="P30" s="216"/>
    </row>
    <row r="31" spans="1:23" ht="18" customHeight="1">
      <c r="A31" s="1"/>
      <c r="B31" s="290"/>
      <c r="C31" s="1"/>
      <c r="D31" s="1"/>
      <c r="E31" s="381"/>
      <c r="F31" s="365"/>
      <c r="G31" s="359"/>
      <c r="H31" s="318"/>
      <c r="I31" s="290"/>
      <c r="J31" s="276"/>
      <c r="K31" s="382"/>
      <c r="L31" s="382"/>
      <c r="M31" s="382"/>
      <c r="N31" s="382"/>
      <c r="O31" s="382"/>
      <c r="P31" s="216"/>
    </row>
    <row r="32" spans="1:23" ht="18" customHeight="1">
      <c r="A32" s="1"/>
      <c r="B32" s="296" t="s">
        <v>56</v>
      </c>
      <c r="C32" s="178"/>
      <c r="D32" s="178"/>
      <c r="E32" s="337" t="s">
        <v>57</v>
      </c>
      <c r="F32" s="317"/>
      <c r="G32" s="178"/>
      <c r="H32" s="190"/>
      <c r="I32" s="178"/>
      <c r="J32" s="389"/>
      <c r="K32" s="382"/>
      <c r="L32" s="382"/>
      <c r="M32" s="382"/>
      <c r="N32" s="382"/>
      <c r="O32" s="382"/>
      <c r="P32" s="216"/>
    </row>
    <row r="33" spans="1:23" ht="18" customHeight="1">
      <c r="A33" s="1"/>
      <c r="B33" s="290"/>
      <c r="C33" s="1"/>
      <c r="D33" s="1"/>
      <c r="E33" s="1"/>
      <c r="F33" s="1"/>
      <c r="G33" s="1"/>
      <c r="H33" s="1"/>
      <c r="I33" s="1"/>
      <c r="J33" s="276"/>
      <c r="K33" s="382"/>
      <c r="L33" s="382"/>
      <c r="M33" s="382"/>
      <c r="N33" s="382"/>
      <c r="O33" s="382"/>
      <c r="P33" s="216"/>
    </row>
    <row r="34" spans="1:23" ht="18" customHeight="1">
      <c r="A34" s="1"/>
      <c r="B34" s="290"/>
      <c r="C34" s="1"/>
      <c r="D34" s="1"/>
      <c r="E34" s="1"/>
      <c r="F34" s="1"/>
      <c r="G34" s="1"/>
      <c r="H34" s="1"/>
      <c r="I34" s="1"/>
      <c r="J34" s="276"/>
      <c r="K34" s="382"/>
      <c r="L34" s="382"/>
      <c r="M34" s="382"/>
      <c r="N34" s="382"/>
      <c r="O34" s="382"/>
      <c r="P34" s="216"/>
    </row>
    <row r="35" spans="1:23" ht="18" customHeight="1">
      <c r="A35" s="1"/>
      <c r="B35" s="290"/>
      <c r="C35" s="1"/>
      <c r="D35" s="1"/>
      <c r="E35" s="1"/>
      <c r="F35" s="1"/>
      <c r="G35" s="1"/>
      <c r="H35" s="1"/>
      <c r="I35" s="1"/>
      <c r="J35" s="276"/>
      <c r="K35" s="382"/>
      <c r="L35" s="382"/>
      <c r="M35" s="382"/>
      <c r="N35" s="382"/>
      <c r="O35" s="382"/>
      <c r="P35" s="216"/>
    </row>
    <row r="36" spans="1:23" ht="18" customHeight="1">
      <c r="A36" s="1"/>
      <c r="B36" s="290"/>
      <c r="C36" s="1"/>
      <c r="D36" s="1"/>
      <c r="E36" s="1"/>
      <c r="F36" s="1"/>
      <c r="G36" s="1"/>
      <c r="H36" s="1"/>
      <c r="I36" s="1"/>
      <c r="J36" s="276"/>
      <c r="K36" s="382"/>
      <c r="L36" s="382"/>
      <c r="M36" s="382"/>
      <c r="N36" s="382"/>
      <c r="O36" s="382"/>
      <c r="P36" s="216"/>
    </row>
    <row r="37" spans="1:23" ht="18" customHeight="1">
      <c r="A37" s="1"/>
      <c r="B37" s="290"/>
      <c r="C37" s="1"/>
      <c r="D37" s="1"/>
      <c r="E37" s="1"/>
      <c r="F37" s="1"/>
      <c r="G37" s="1"/>
      <c r="H37" s="1"/>
      <c r="I37" s="1"/>
      <c r="J37" s="276"/>
      <c r="K37" s="382"/>
      <c r="L37" s="382"/>
      <c r="M37" s="382"/>
      <c r="N37" s="382"/>
      <c r="O37" s="382"/>
      <c r="P37" s="216"/>
    </row>
    <row r="38" spans="1:23" ht="18" customHeight="1">
      <c r="A38" s="1"/>
      <c r="B38" s="383"/>
      <c r="C38" s="384"/>
      <c r="D38" s="384"/>
      <c r="E38" s="384"/>
      <c r="F38" s="384"/>
      <c r="G38" s="384"/>
      <c r="H38" s="384"/>
      <c r="I38" s="384"/>
      <c r="J38" s="391"/>
      <c r="K38" s="382"/>
      <c r="L38" s="382"/>
      <c r="M38" s="382"/>
      <c r="N38" s="382"/>
      <c r="O38" s="382"/>
      <c r="P38" s="216"/>
    </row>
    <row r="39" spans="1:23" ht="18" customHeight="1">
      <c r="A39" s="3"/>
      <c r="B39" s="3"/>
      <c r="C39" s="3"/>
      <c r="D39" s="3"/>
      <c r="E39" s="3"/>
      <c r="F39" s="3"/>
      <c r="G39" s="3"/>
      <c r="H39" s="3"/>
      <c r="I39" s="3"/>
      <c r="J39" s="24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14"/>
      <c r="V39" s="14"/>
      <c r="W39" s="14"/>
    </row>
    <row r="40" spans="1:23" ht="18" customHeight="1">
      <c r="A40" s="3"/>
      <c r="B40" s="3"/>
      <c r="C40" s="3"/>
      <c r="D40" s="3"/>
      <c r="E40" s="3"/>
      <c r="F40" s="3"/>
      <c r="G40" s="3"/>
      <c r="H40" s="3"/>
      <c r="I40" s="3"/>
      <c r="J40" s="3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14"/>
      <c r="V40" s="14"/>
      <c r="W40" s="14"/>
    </row>
    <row r="41" spans="1:23">
      <c r="A41" s="3"/>
      <c r="B41" s="3"/>
      <c r="C41" s="3"/>
      <c r="D41" s="3"/>
      <c r="E41" s="3"/>
      <c r="F41" s="3"/>
      <c r="G41" s="3"/>
      <c r="H41" s="3"/>
      <c r="I41" s="3"/>
      <c r="J41" s="3"/>
      <c r="K41" s="14"/>
      <c r="L41" s="14"/>
      <c r="M41" s="14"/>
      <c r="N41" s="14"/>
      <c r="O41" s="14"/>
      <c r="P41" s="14"/>
      <c r="Q41" s="14"/>
      <c r="R41" s="14"/>
      <c r="S41" s="14"/>
      <c r="T41" s="14"/>
      <c r="U41" s="14"/>
      <c r="V41" s="14"/>
      <c r="W41" s="14"/>
    </row>
    <row r="42" spans="1:23">
      <c r="A42" s="14"/>
      <c r="B42" s="14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4"/>
      <c r="W42" s="14"/>
    </row>
  </sheetData>
  <mergeCells count="23">
    <mergeCell ref="F27:G27"/>
    <mergeCell ref="F28:G28"/>
    <mergeCell ref="F29:G29"/>
    <mergeCell ref="F30:G30"/>
    <mergeCell ref="F31:G31"/>
    <mergeCell ref="F21:G21"/>
    <mergeCell ref="F22:G22"/>
    <mergeCell ref="F23:G23"/>
    <mergeCell ref="F24:G24"/>
    <mergeCell ref="F25:G25"/>
    <mergeCell ref="F26:G26"/>
    <mergeCell ref="F15:G15"/>
    <mergeCell ref="F16:G16"/>
    <mergeCell ref="F17:G17"/>
    <mergeCell ref="F18:G18"/>
    <mergeCell ref="F19:G19"/>
    <mergeCell ref="F20:G20"/>
    <mergeCell ref="B2:J2"/>
    <mergeCell ref="B3:J3"/>
    <mergeCell ref="B7:H7"/>
    <mergeCell ref="B9:H9"/>
    <mergeCell ref="B11:H11"/>
    <mergeCell ref="F14:G14"/>
  </mergeCells>
  <pageMargins left="0.7" right="0.7" top="0.75" bottom="0.75" header="0.3" footer="0.3"/>
  <pageSetup paperSize="9" scale="9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AA424"/>
  <sheetViews>
    <sheetView workbookViewId="0">
      <pane ySplit="1" topLeftCell="A70" activePane="bottomLeft" state="frozen"/>
      <selection pane="bottomLeft" activeCell="H95" sqref="H95"/>
    </sheetView>
  </sheetViews>
  <sheetFormatPr defaultColWidth="0" defaultRowHeight="14.4"/>
  <cols>
    <col min="1" max="1" width="1.77734375" customWidth="1"/>
    <col min="2" max="2" width="4.77734375" customWidth="1"/>
    <col min="3" max="3" width="12.77734375" customWidth="1"/>
    <col min="4" max="5" width="22.77734375" customWidth="1"/>
    <col min="6" max="7" width="9.77734375" customWidth="1"/>
    <col min="8" max="9" width="12.77734375" customWidth="1"/>
    <col min="10" max="10" width="10.77734375" hidden="1" customWidth="1"/>
    <col min="11" max="15" width="0" hidden="1" customWidth="1"/>
    <col min="16" max="16" width="9.77734375" customWidth="1"/>
    <col min="17" max="18" width="0" hidden="1" customWidth="1"/>
    <col min="19" max="19" width="7.77734375" customWidth="1"/>
    <col min="20" max="21" width="0" hidden="1" customWidth="1"/>
    <col min="22" max="22" width="7.77734375" customWidth="1"/>
    <col min="23" max="23" width="2.77734375" customWidth="1"/>
    <col min="24" max="26" width="0" hidden="1" customWidth="1"/>
    <col min="27" max="27" width="8.88671875" hidden="1" customWidth="1"/>
  </cols>
  <sheetData>
    <row r="1" spans="1:23" ht="34.950000000000003" customHeight="1">
      <c r="A1" s="15"/>
      <c r="B1" s="45" t="s">
        <v>21</v>
      </c>
      <c r="C1" s="18"/>
      <c r="D1" s="15"/>
      <c r="E1" s="19" t="s">
        <v>0</v>
      </c>
      <c r="F1" s="20"/>
      <c r="G1" s="16"/>
      <c r="H1" s="17" t="s">
        <v>89</v>
      </c>
      <c r="I1" s="18"/>
      <c r="J1" s="225"/>
      <c r="K1" s="226"/>
      <c r="L1" s="226"/>
      <c r="M1" s="226"/>
      <c r="N1" s="226"/>
      <c r="O1" s="226"/>
      <c r="P1" s="227"/>
      <c r="Q1" s="161"/>
      <c r="R1" s="161"/>
      <c r="S1" s="161"/>
      <c r="T1" s="161"/>
      <c r="U1" s="161"/>
      <c r="V1" s="161"/>
      <c r="W1" s="78">
        <v>30.126000000000001</v>
      </c>
    </row>
    <row r="2" spans="1:23" ht="34.950000000000003" customHeight="1">
      <c r="A2" s="22"/>
      <c r="B2" s="54" t="s">
        <v>21</v>
      </c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  <c r="Q2" s="52"/>
      <c r="R2" s="52"/>
      <c r="S2" s="52"/>
      <c r="T2" s="52"/>
      <c r="U2" s="52"/>
      <c r="V2" s="162"/>
      <c r="W2" s="78"/>
    </row>
    <row r="3" spans="1:23" ht="18" customHeight="1">
      <c r="A3" s="22"/>
      <c r="B3" s="57" t="s">
        <v>1</v>
      </c>
      <c r="C3" s="58"/>
      <c r="D3" s="58"/>
      <c r="E3" s="58"/>
      <c r="F3" s="58"/>
      <c r="G3" s="55"/>
      <c r="H3" s="55"/>
      <c r="I3" s="55"/>
      <c r="J3" s="55"/>
      <c r="K3" s="55"/>
      <c r="L3" s="55"/>
      <c r="M3" s="55"/>
      <c r="N3" s="55"/>
      <c r="O3" s="55"/>
      <c r="P3" s="55"/>
      <c r="Q3" s="55"/>
      <c r="R3" s="55"/>
      <c r="S3" s="55"/>
      <c r="T3" s="55"/>
      <c r="U3" s="55"/>
      <c r="V3" s="163"/>
      <c r="W3" s="78"/>
    </row>
    <row r="4" spans="1:23" ht="18" customHeight="1">
      <c r="A4" s="22"/>
      <c r="B4" s="59" t="s">
        <v>22</v>
      </c>
      <c r="C4" s="39"/>
      <c r="D4" s="32"/>
      <c r="E4" s="32"/>
      <c r="F4" s="60" t="s">
        <v>23</v>
      </c>
      <c r="G4" s="32"/>
      <c r="H4" s="32"/>
      <c r="I4" s="32"/>
      <c r="J4" s="32"/>
      <c r="K4" s="33"/>
      <c r="L4" s="33"/>
      <c r="M4" s="33"/>
      <c r="N4" s="33"/>
      <c r="O4" s="33"/>
      <c r="P4" s="33"/>
      <c r="Q4" s="33"/>
      <c r="R4" s="33"/>
      <c r="S4" s="33"/>
      <c r="T4" s="33"/>
      <c r="U4" s="33"/>
      <c r="V4" s="164"/>
      <c r="W4" s="78"/>
    </row>
    <row r="5" spans="1:23" ht="18" customHeight="1">
      <c r="A5" s="22"/>
      <c r="B5" s="48"/>
      <c r="C5" s="39"/>
      <c r="D5" s="32"/>
      <c r="E5" s="32"/>
      <c r="F5" s="60" t="s">
        <v>24</v>
      </c>
      <c r="G5" s="32"/>
      <c r="H5" s="32"/>
      <c r="I5" s="32"/>
      <c r="J5" s="32"/>
      <c r="K5" s="33"/>
      <c r="L5" s="33"/>
      <c r="M5" s="33"/>
      <c r="N5" s="33"/>
      <c r="O5" s="33"/>
      <c r="P5" s="33"/>
      <c r="Q5" s="33"/>
      <c r="R5" s="33"/>
      <c r="S5" s="33"/>
      <c r="T5" s="33"/>
      <c r="U5" s="33"/>
      <c r="V5" s="164"/>
      <c r="W5" s="78"/>
    </row>
    <row r="6" spans="1:23" ht="18" customHeight="1">
      <c r="A6" s="22"/>
      <c r="B6" s="61" t="s">
        <v>25</v>
      </c>
      <c r="C6" s="39"/>
      <c r="D6" s="60" t="s">
        <v>26</v>
      </c>
      <c r="E6" s="32"/>
      <c r="F6" s="60" t="s">
        <v>27</v>
      </c>
      <c r="G6" s="393">
        <v>44480</v>
      </c>
      <c r="H6" s="32"/>
      <c r="I6" s="32"/>
      <c r="J6" s="32"/>
      <c r="K6" s="33"/>
      <c r="L6" s="33"/>
      <c r="M6" s="33"/>
      <c r="N6" s="33"/>
      <c r="O6" s="33"/>
      <c r="P6" s="33"/>
      <c r="Q6" s="33"/>
      <c r="R6" s="33"/>
      <c r="S6" s="33"/>
      <c r="T6" s="33"/>
      <c r="U6" s="33"/>
      <c r="V6" s="164"/>
      <c r="W6" s="78"/>
    </row>
    <row r="7" spans="1:23" ht="19.95" customHeight="1">
      <c r="A7" s="22"/>
      <c r="B7" s="69" t="s">
        <v>28</v>
      </c>
      <c r="C7" s="65"/>
      <c r="D7" s="65"/>
      <c r="E7" s="65"/>
      <c r="F7" s="65"/>
      <c r="G7" s="65"/>
      <c r="H7" s="66"/>
      <c r="I7" s="63"/>
      <c r="J7" s="64"/>
      <c r="K7" s="33"/>
      <c r="L7" s="33"/>
      <c r="M7" s="33"/>
      <c r="N7" s="33"/>
      <c r="O7" s="33"/>
      <c r="P7" s="33"/>
      <c r="Q7" s="33"/>
      <c r="R7" s="33"/>
      <c r="S7" s="33"/>
      <c r="T7" s="33"/>
      <c r="U7" s="33"/>
      <c r="V7" s="164"/>
      <c r="W7" s="78"/>
    </row>
    <row r="8" spans="1:23" ht="18" customHeight="1">
      <c r="A8" s="22"/>
      <c r="B8" s="71" t="s">
        <v>31</v>
      </c>
      <c r="C8" s="62"/>
      <c r="D8" s="35"/>
      <c r="E8" s="35"/>
      <c r="F8" s="72" t="s">
        <v>32</v>
      </c>
      <c r="G8" s="35"/>
      <c r="H8" s="35"/>
      <c r="I8" s="32"/>
      <c r="J8" s="32"/>
      <c r="K8" s="33"/>
      <c r="L8" s="33"/>
      <c r="M8" s="33"/>
      <c r="N8" s="33"/>
      <c r="O8" s="33"/>
      <c r="P8" s="33"/>
      <c r="Q8" s="33"/>
      <c r="R8" s="33"/>
      <c r="S8" s="33"/>
      <c r="T8" s="33"/>
      <c r="U8" s="33"/>
      <c r="V8" s="164"/>
      <c r="W8" s="78"/>
    </row>
    <row r="9" spans="1:23" ht="19.95" customHeight="1">
      <c r="A9" s="22"/>
      <c r="B9" s="70" t="s">
        <v>29</v>
      </c>
      <c r="C9" s="67"/>
      <c r="D9" s="67"/>
      <c r="E9" s="67"/>
      <c r="F9" s="67"/>
      <c r="G9" s="67"/>
      <c r="H9" s="68"/>
      <c r="I9" s="64"/>
      <c r="J9" s="64"/>
      <c r="K9" s="33"/>
      <c r="L9" s="33"/>
      <c r="M9" s="33"/>
      <c r="N9" s="33"/>
      <c r="O9" s="33"/>
      <c r="P9" s="33"/>
      <c r="Q9" s="33"/>
      <c r="R9" s="33"/>
      <c r="S9" s="33"/>
      <c r="T9" s="33"/>
      <c r="U9" s="33"/>
      <c r="V9" s="164"/>
      <c r="W9" s="78"/>
    </row>
    <row r="10" spans="1:23" ht="18" customHeight="1">
      <c r="A10" s="22"/>
      <c r="B10" s="61" t="s">
        <v>31</v>
      </c>
      <c r="C10" s="39"/>
      <c r="D10" s="32"/>
      <c r="E10" s="32"/>
      <c r="F10" s="60" t="s">
        <v>32</v>
      </c>
      <c r="G10" s="32"/>
      <c r="H10" s="32"/>
      <c r="I10" s="32"/>
      <c r="J10" s="32"/>
      <c r="K10" s="33"/>
      <c r="L10" s="33"/>
      <c r="M10" s="33"/>
      <c r="N10" s="33"/>
      <c r="O10" s="33"/>
      <c r="P10" s="33"/>
      <c r="Q10" s="33"/>
      <c r="R10" s="33"/>
      <c r="S10" s="33"/>
      <c r="T10" s="33"/>
      <c r="U10" s="33"/>
      <c r="V10" s="164"/>
      <c r="W10" s="78"/>
    </row>
    <row r="11" spans="1:23" ht="19.95" customHeight="1">
      <c r="A11" s="22"/>
      <c r="B11" s="70" t="s">
        <v>30</v>
      </c>
      <c r="C11" s="67"/>
      <c r="D11" s="67"/>
      <c r="E11" s="67"/>
      <c r="F11" s="67"/>
      <c r="G11" s="67"/>
      <c r="H11" s="68"/>
      <c r="I11" s="64"/>
      <c r="J11" s="64"/>
      <c r="K11" s="33"/>
      <c r="L11" s="33"/>
      <c r="M11" s="33"/>
      <c r="N11" s="33"/>
      <c r="O11" s="33"/>
      <c r="P11" s="33"/>
      <c r="Q11" s="33"/>
      <c r="R11" s="33"/>
      <c r="S11" s="33"/>
      <c r="T11" s="33"/>
      <c r="U11" s="33"/>
      <c r="V11" s="164"/>
      <c r="W11" s="78"/>
    </row>
    <row r="12" spans="1:23" ht="18" customHeight="1">
      <c r="A12" s="22"/>
      <c r="B12" s="61" t="s">
        <v>31</v>
      </c>
      <c r="C12" s="39"/>
      <c r="D12" s="32"/>
      <c r="E12" s="32"/>
      <c r="F12" s="60" t="s">
        <v>32</v>
      </c>
      <c r="G12" s="32"/>
      <c r="H12" s="32"/>
      <c r="I12" s="32"/>
      <c r="J12" s="32"/>
      <c r="K12" s="33"/>
      <c r="L12" s="33"/>
      <c r="M12" s="33"/>
      <c r="N12" s="33"/>
      <c r="O12" s="33"/>
      <c r="P12" s="33"/>
      <c r="Q12" s="33"/>
      <c r="R12" s="33"/>
      <c r="S12" s="33"/>
      <c r="T12" s="33"/>
      <c r="U12" s="33"/>
      <c r="V12" s="164"/>
      <c r="W12" s="78"/>
    </row>
    <row r="13" spans="1:23" ht="18" customHeight="1">
      <c r="A13" s="22"/>
      <c r="B13" s="47"/>
      <c r="C13" s="38"/>
      <c r="D13" s="28"/>
      <c r="E13" s="28"/>
      <c r="F13" s="28"/>
      <c r="G13" s="28"/>
      <c r="H13" s="28"/>
      <c r="I13" s="39"/>
      <c r="J13" s="32"/>
      <c r="K13" s="33"/>
      <c r="L13" s="33"/>
      <c r="M13" s="33"/>
      <c r="N13" s="33"/>
      <c r="O13" s="33"/>
      <c r="P13" s="33"/>
      <c r="Q13" s="33"/>
      <c r="R13" s="33"/>
      <c r="S13" s="33"/>
      <c r="T13" s="33"/>
      <c r="U13" s="33"/>
      <c r="V13" s="164"/>
      <c r="W13" s="78"/>
    </row>
    <row r="14" spans="1:23" ht="18" customHeight="1">
      <c r="A14" s="22"/>
      <c r="B14" s="79" t="s">
        <v>6</v>
      </c>
      <c r="C14" s="87" t="s">
        <v>53</v>
      </c>
      <c r="D14" s="86" t="s">
        <v>54</v>
      </c>
      <c r="E14" s="91" t="s">
        <v>55</v>
      </c>
      <c r="F14" s="99" t="s">
        <v>39</v>
      </c>
      <c r="G14" s="128"/>
      <c r="H14" s="56"/>
      <c r="I14" s="39"/>
      <c r="J14" s="32"/>
      <c r="K14" s="33"/>
      <c r="L14" s="33"/>
      <c r="M14" s="33"/>
      <c r="N14" s="33"/>
      <c r="O14" s="100"/>
      <c r="P14" s="108">
        <v>0</v>
      </c>
      <c r="Q14" s="104"/>
      <c r="R14" s="33"/>
      <c r="S14" s="33"/>
      <c r="T14" s="33"/>
      <c r="U14" s="33"/>
      <c r="V14" s="164"/>
      <c r="W14" s="78"/>
    </row>
    <row r="15" spans="1:23" ht="18" customHeight="1">
      <c r="A15" s="22"/>
      <c r="B15" s="80" t="s">
        <v>33</v>
      </c>
      <c r="C15" s="88">
        <f>'SO 7031'!E63</f>
        <v>0</v>
      </c>
      <c r="D15" s="83">
        <f>'SO 7031'!F63</f>
        <v>0</v>
      </c>
      <c r="E15" s="92">
        <f>'SO 7031'!G63</f>
        <v>0</v>
      </c>
      <c r="F15" s="141"/>
      <c r="G15" s="129"/>
      <c r="H15" s="75"/>
      <c r="I15" s="32"/>
      <c r="J15" s="32"/>
      <c r="K15" s="33"/>
      <c r="L15" s="33"/>
      <c r="M15" s="33"/>
      <c r="N15" s="33"/>
      <c r="O15" s="100"/>
      <c r="P15" s="109"/>
      <c r="Q15" s="104"/>
      <c r="R15" s="33"/>
      <c r="S15" s="33"/>
      <c r="T15" s="33"/>
      <c r="U15" s="33"/>
      <c r="V15" s="164"/>
      <c r="W15" s="78"/>
    </row>
    <row r="16" spans="1:23" ht="18" customHeight="1">
      <c r="A16" s="22"/>
      <c r="B16" s="79" t="s">
        <v>34</v>
      </c>
      <c r="C16" s="118">
        <f>'SO 7031'!E80</f>
        <v>0</v>
      </c>
      <c r="D16" s="119">
        <f>'SO 7031'!F80</f>
        <v>0</v>
      </c>
      <c r="E16" s="120">
        <f>'SO 7031'!G80</f>
        <v>0</v>
      </c>
      <c r="F16" s="142" t="s">
        <v>40</v>
      </c>
      <c r="G16" s="129"/>
      <c r="H16" s="75"/>
      <c r="I16" s="32"/>
      <c r="J16" s="32"/>
      <c r="K16" s="33"/>
      <c r="L16" s="33"/>
      <c r="M16" s="33"/>
      <c r="N16" s="33"/>
      <c r="O16" s="100"/>
      <c r="P16" s="110">
        <f>(SUM(Z101:Z423))</f>
        <v>0</v>
      </c>
      <c r="Q16" s="104"/>
      <c r="R16" s="33"/>
      <c r="S16" s="33"/>
      <c r="T16" s="33"/>
      <c r="U16" s="33"/>
      <c r="V16" s="164"/>
      <c r="W16" s="78"/>
    </row>
    <row r="17" spans="1:26" ht="18" customHeight="1">
      <c r="A17" s="22"/>
      <c r="B17" s="80" t="s">
        <v>35</v>
      </c>
      <c r="C17" s="88"/>
      <c r="D17" s="83"/>
      <c r="E17" s="92"/>
      <c r="F17" s="143" t="s">
        <v>41</v>
      </c>
      <c r="G17" s="129"/>
      <c r="H17" s="75"/>
      <c r="I17" s="32"/>
      <c r="J17" s="32"/>
      <c r="K17" s="33"/>
      <c r="L17" s="33"/>
      <c r="M17" s="33"/>
      <c r="N17" s="33"/>
      <c r="O17" s="100"/>
      <c r="P17" s="110">
        <v>0</v>
      </c>
      <c r="Q17" s="104"/>
      <c r="R17" s="33"/>
      <c r="S17" s="33"/>
      <c r="T17" s="33"/>
      <c r="U17" s="33"/>
      <c r="V17" s="164"/>
      <c r="W17" s="78"/>
    </row>
    <row r="18" spans="1:26" ht="18" customHeight="1">
      <c r="A18" s="22"/>
      <c r="B18" s="81" t="s">
        <v>36</v>
      </c>
      <c r="C18" s="89"/>
      <c r="D18" s="84"/>
      <c r="E18" s="93"/>
      <c r="F18" s="144"/>
      <c r="G18" s="130"/>
      <c r="H18" s="75"/>
      <c r="I18" s="32"/>
      <c r="J18" s="32"/>
      <c r="K18" s="33"/>
      <c r="L18" s="33"/>
      <c r="M18" s="33"/>
      <c r="N18" s="33"/>
      <c r="O18" s="100"/>
      <c r="P18" s="109"/>
      <c r="Q18" s="104"/>
      <c r="R18" s="33"/>
      <c r="S18" s="33"/>
      <c r="T18" s="33"/>
      <c r="U18" s="33"/>
      <c r="V18" s="164"/>
      <c r="W18" s="78"/>
    </row>
    <row r="19" spans="1:26" ht="18" customHeight="1">
      <c r="A19" s="22"/>
      <c r="B19" s="81" t="s">
        <v>37</v>
      </c>
      <c r="C19" s="90">
        <f>'SO 7031'!E84</f>
        <v>0</v>
      </c>
      <c r="D19" s="85">
        <f>'SO 7031'!F84</f>
        <v>0</v>
      </c>
      <c r="E19" s="93">
        <f>'SO 7031'!G84</f>
        <v>0</v>
      </c>
      <c r="F19" s="98"/>
      <c r="G19" s="148"/>
      <c r="H19" s="76"/>
      <c r="I19" s="32"/>
      <c r="J19" s="32"/>
      <c r="K19" s="33"/>
      <c r="L19" s="33"/>
      <c r="M19" s="33"/>
      <c r="N19" s="33"/>
      <c r="O19" s="100"/>
      <c r="P19" s="109"/>
      <c r="Q19" s="104"/>
      <c r="R19" s="33"/>
      <c r="S19" s="33"/>
      <c r="T19" s="33"/>
      <c r="U19" s="33"/>
      <c r="V19" s="164"/>
      <c r="W19" s="78"/>
    </row>
    <row r="20" spans="1:26" ht="18" customHeight="1">
      <c r="A20" s="22"/>
      <c r="B20" s="74" t="s">
        <v>38</v>
      </c>
      <c r="C20" s="82"/>
      <c r="D20" s="121"/>
      <c r="E20" s="122">
        <f>SUM(E15:E19)</f>
        <v>0</v>
      </c>
      <c r="F20" s="145" t="s">
        <v>38</v>
      </c>
      <c r="G20" s="134"/>
      <c r="H20" s="56"/>
      <c r="I20" s="39"/>
      <c r="J20" s="32"/>
      <c r="K20" s="33"/>
      <c r="L20" s="33"/>
      <c r="M20" s="33"/>
      <c r="N20" s="33"/>
      <c r="O20" s="100"/>
      <c r="P20" s="111">
        <f>SUM(P14:P19)</f>
        <v>0</v>
      </c>
      <c r="Q20" s="104"/>
      <c r="R20" s="33"/>
      <c r="S20" s="33"/>
      <c r="T20" s="33"/>
      <c r="U20" s="33"/>
      <c r="V20" s="164"/>
      <c r="W20" s="78"/>
    </row>
    <row r="21" spans="1:26" ht="18" customHeight="1">
      <c r="A21" s="22"/>
      <c r="B21" s="71" t="s">
        <v>47</v>
      </c>
      <c r="C21" s="73"/>
      <c r="D21" s="117"/>
      <c r="E21" s="94">
        <f>((E15*U22*0)+(E16*V22*0)+(E17*W22*0))/100</f>
        <v>0</v>
      </c>
      <c r="F21" s="146" t="s">
        <v>50</v>
      </c>
      <c r="G21" s="129"/>
      <c r="H21" s="75"/>
      <c r="I21" s="32"/>
      <c r="J21" s="32"/>
      <c r="K21" s="33"/>
      <c r="L21" s="33"/>
      <c r="M21" s="33"/>
      <c r="N21" s="33"/>
      <c r="O21" s="100"/>
      <c r="P21" s="110">
        <f>((E15*X22*0)+(E16*Y22*0)+(E17*Z22*0))/100</f>
        <v>0</v>
      </c>
      <c r="Q21" s="104"/>
      <c r="R21" s="33"/>
      <c r="S21" s="33"/>
      <c r="T21" s="33"/>
      <c r="U21" s="33"/>
      <c r="V21" s="164"/>
      <c r="W21" s="78"/>
    </row>
    <row r="22" spans="1:26" ht="18" customHeight="1">
      <c r="A22" s="22"/>
      <c r="B22" s="61" t="s">
        <v>48</v>
      </c>
      <c r="C22" s="41"/>
      <c r="D22" s="96"/>
      <c r="E22" s="95">
        <f>((E15*U23*0)+(E16*V23*0)+(E17*W23*0))/100</f>
        <v>0</v>
      </c>
      <c r="F22" s="146" t="s">
        <v>51</v>
      </c>
      <c r="G22" s="129"/>
      <c r="H22" s="75"/>
      <c r="I22" s="32"/>
      <c r="J22" s="32"/>
      <c r="K22" s="33"/>
      <c r="L22" s="33"/>
      <c r="M22" s="33"/>
      <c r="N22" s="33"/>
      <c r="O22" s="100"/>
      <c r="P22" s="110">
        <f>((E15*X23*0)+(E16*Y23*0)+(E17*Z23*0))/100</f>
        <v>0</v>
      </c>
      <c r="Q22" s="104"/>
      <c r="R22" s="33"/>
      <c r="S22" s="33"/>
      <c r="T22" s="33"/>
      <c r="U22" s="33">
        <v>1</v>
      </c>
      <c r="V22" s="165">
        <v>1</v>
      </c>
      <c r="W22" s="78">
        <v>1</v>
      </c>
      <c r="X22">
        <v>1</v>
      </c>
      <c r="Y22">
        <v>1</v>
      </c>
      <c r="Z22">
        <v>1</v>
      </c>
    </row>
    <row r="23" spans="1:26" ht="18" customHeight="1">
      <c r="A23" s="22"/>
      <c r="B23" s="61" t="s">
        <v>49</v>
      </c>
      <c r="C23" s="41"/>
      <c r="D23" s="96"/>
      <c r="E23" s="95">
        <f>((E15*U24*0)+(E16*V24*0)+(E17*W24*0))/100</f>
        <v>0</v>
      </c>
      <c r="F23" s="146" t="s">
        <v>52</v>
      </c>
      <c r="G23" s="129"/>
      <c r="H23" s="75"/>
      <c r="I23" s="32"/>
      <c r="J23" s="32"/>
      <c r="K23" s="33"/>
      <c r="L23" s="33"/>
      <c r="M23" s="33"/>
      <c r="N23" s="33"/>
      <c r="O23" s="100"/>
      <c r="P23" s="110">
        <f>((E15*X24*0)+(E16*Y24*0)+(E17*Z24*0))/100</f>
        <v>0</v>
      </c>
      <c r="Q23" s="104"/>
      <c r="R23" s="33"/>
      <c r="S23" s="33"/>
      <c r="T23" s="33"/>
      <c r="U23" s="33">
        <v>1</v>
      </c>
      <c r="V23" s="165">
        <v>1</v>
      </c>
      <c r="W23" s="78">
        <v>0</v>
      </c>
      <c r="X23">
        <v>1</v>
      </c>
      <c r="Y23">
        <v>1</v>
      </c>
      <c r="Z23">
        <v>1</v>
      </c>
    </row>
    <row r="24" spans="1:26" ht="18" customHeight="1">
      <c r="A24" s="22"/>
      <c r="B24" s="48"/>
      <c r="C24" s="41"/>
      <c r="D24" s="96"/>
      <c r="E24" s="96"/>
      <c r="F24" s="147"/>
      <c r="G24" s="130"/>
      <c r="H24" s="75"/>
      <c r="I24" s="32"/>
      <c r="J24" s="32"/>
      <c r="K24" s="33"/>
      <c r="L24" s="33"/>
      <c r="M24" s="33"/>
      <c r="N24" s="33"/>
      <c r="O24" s="100"/>
      <c r="P24" s="112"/>
      <c r="Q24" s="104"/>
      <c r="R24" s="33"/>
      <c r="S24" s="33"/>
      <c r="T24" s="33"/>
      <c r="U24" s="33">
        <v>1</v>
      </c>
      <c r="V24" s="165">
        <v>1</v>
      </c>
      <c r="W24" s="78">
        <v>1</v>
      </c>
      <c r="X24">
        <v>1</v>
      </c>
      <c r="Y24">
        <v>1</v>
      </c>
      <c r="Z24">
        <v>0</v>
      </c>
    </row>
    <row r="25" spans="1:26" ht="18" customHeight="1">
      <c r="A25" s="22"/>
      <c r="B25" s="61"/>
      <c r="C25" s="41"/>
      <c r="D25" s="96"/>
      <c r="E25" s="96"/>
      <c r="F25" s="127" t="s">
        <v>38</v>
      </c>
      <c r="G25" s="148"/>
      <c r="H25" s="75"/>
      <c r="I25" s="32"/>
      <c r="J25" s="32"/>
      <c r="K25" s="33"/>
      <c r="L25" s="33"/>
      <c r="M25" s="33"/>
      <c r="N25" s="33"/>
      <c r="O25" s="100"/>
      <c r="P25" s="111">
        <f>SUM(E21:E24)+SUM(P21:P24)</f>
        <v>0</v>
      </c>
      <c r="Q25" s="104"/>
      <c r="R25" s="33"/>
      <c r="S25" s="33"/>
      <c r="T25" s="33"/>
      <c r="U25" s="33"/>
      <c r="V25" s="164"/>
      <c r="W25" s="78"/>
    </row>
    <row r="26" spans="1:26" ht="18" customHeight="1">
      <c r="A26" s="22"/>
      <c r="B26" s="159" t="s">
        <v>58</v>
      </c>
      <c r="C26" s="124"/>
      <c r="D26" s="126"/>
      <c r="E26" s="155"/>
      <c r="F26" s="145" t="s">
        <v>42</v>
      </c>
      <c r="G26" s="149"/>
      <c r="H26" s="77"/>
      <c r="I26" s="30"/>
      <c r="J26" s="30"/>
      <c r="K26" s="31"/>
      <c r="L26" s="31"/>
      <c r="M26" s="31"/>
      <c r="N26" s="31"/>
      <c r="O26" s="101"/>
      <c r="P26" s="113"/>
      <c r="Q26" s="105"/>
      <c r="R26" s="31"/>
      <c r="S26" s="31"/>
      <c r="T26" s="31"/>
      <c r="U26" s="31"/>
      <c r="V26" s="166"/>
      <c r="W26" s="78"/>
    </row>
    <row r="27" spans="1:26" ht="18" customHeight="1">
      <c r="A27" s="22"/>
      <c r="B27" s="49"/>
      <c r="C27" s="43"/>
      <c r="D27" s="97"/>
      <c r="E27" s="156"/>
      <c r="F27" s="151" t="s">
        <v>43</v>
      </c>
      <c r="G27" s="131"/>
      <c r="H27" s="51"/>
      <c r="I27" s="35"/>
      <c r="J27" s="35"/>
      <c r="K27" s="36"/>
      <c r="L27" s="36"/>
      <c r="M27" s="36"/>
      <c r="N27" s="36"/>
      <c r="O27" s="102"/>
      <c r="P27" s="114">
        <f>E20+P20+E25+P25</f>
        <v>0</v>
      </c>
      <c r="Q27" s="106"/>
      <c r="R27" s="36"/>
      <c r="S27" s="36"/>
      <c r="T27" s="36"/>
      <c r="U27" s="36"/>
      <c r="V27" s="167"/>
      <c r="W27" s="78"/>
    </row>
    <row r="28" spans="1:26" ht="18" customHeight="1">
      <c r="A28" s="22"/>
      <c r="B28" s="50"/>
      <c r="C28" s="44"/>
      <c r="D28" s="22"/>
      <c r="E28" s="157"/>
      <c r="F28" s="152" t="s">
        <v>44</v>
      </c>
      <c r="G28" s="132"/>
      <c r="H28" s="303">
        <f>P27-SUM('SO 7031'!K101:'SO 7031'!K423)</f>
        <v>0</v>
      </c>
      <c r="I28" s="28"/>
      <c r="J28" s="28"/>
      <c r="K28" s="29"/>
      <c r="L28" s="29"/>
      <c r="M28" s="29"/>
      <c r="N28" s="29"/>
      <c r="O28" s="103"/>
      <c r="P28" s="115">
        <f>ROUND(((ROUND(H28,2)*20)*1/100),2)</f>
        <v>0</v>
      </c>
      <c r="Q28" s="107"/>
      <c r="R28" s="29"/>
      <c r="S28" s="29"/>
      <c r="T28" s="29"/>
      <c r="U28" s="29"/>
      <c r="V28" s="168"/>
      <c r="W28" s="78"/>
    </row>
    <row r="29" spans="1:26" ht="18" customHeight="1">
      <c r="A29" s="22"/>
      <c r="B29" s="50"/>
      <c r="C29" s="44"/>
      <c r="D29" s="22"/>
      <c r="E29" s="157"/>
      <c r="F29" s="153" t="s">
        <v>45</v>
      </c>
      <c r="G29" s="133"/>
      <c r="H29" s="40">
        <f>SUM('SO 7031'!K101:'SO 7031'!K423)</f>
        <v>0</v>
      </c>
      <c r="I29" s="32"/>
      <c r="J29" s="32"/>
      <c r="K29" s="33"/>
      <c r="L29" s="33"/>
      <c r="M29" s="33"/>
      <c r="N29" s="33"/>
      <c r="O29" s="100"/>
      <c r="P29" s="108">
        <f>ROUND(((ROUND(H29,2)*0)/100),2)</f>
        <v>0</v>
      </c>
      <c r="Q29" s="104"/>
      <c r="R29" s="33"/>
      <c r="S29" s="33"/>
      <c r="T29" s="33"/>
      <c r="U29" s="33"/>
      <c r="V29" s="164"/>
      <c r="W29" s="78"/>
    </row>
    <row r="30" spans="1:26" ht="18" customHeight="1">
      <c r="A30" s="22"/>
      <c r="B30" s="50"/>
      <c r="C30" s="44"/>
      <c r="D30" s="22"/>
      <c r="E30" s="157"/>
      <c r="F30" s="154" t="s">
        <v>46</v>
      </c>
      <c r="G30" s="150"/>
      <c r="H30" s="138"/>
      <c r="I30" s="139"/>
      <c r="J30" s="28"/>
      <c r="K30" s="29"/>
      <c r="L30" s="29"/>
      <c r="M30" s="29"/>
      <c r="N30" s="29"/>
      <c r="O30" s="103"/>
      <c r="P30" s="140">
        <f>SUM(P27:P29)</f>
        <v>0</v>
      </c>
      <c r="Q30" s="104"/>
      <c r="R30" s="33"/>
      <c r="S30" s="33"/>
      <c r="T30" s="33"/>
      <c r="U30" s="33"/>
      <c r="V30" s="164"/>
      <c r="W30" s="78"/>
    </row>
    <row r="31" spans="1:26" ht="18" customHeight="1">
      <c r="A31" s="22"/>
      <c r="B31" s="46"/>
      <c r="C31" s="37"/>
      <c r="D31" s="135"/>
      <c r="E31" s="158"/>
      <c r="F31" s="131"/>
      <c r="G31" s="136"/>
      <c r="H31" s="41"/>
      <c r="I31" s="32"/>
      <c r="J31" s="32"/>
      <c r="K31" s="33"/>
      <c r="L31" s="33"/>
      <c r="M31" s="33"/>
      <c r="N31" s="33"/>
      <c r="O31" s="100"/>
      <c r="P31" s="116"/>
      <c r="Q31" s="104"/>
      <c r="R31" s="33"/>
      <c r="S31" s="33"/>
      <c r="T31" s="33"/>
      <c r="U31" s="33"/>
      <c r="V31" s="164"/>
      <c r="W31" s="78"/>
    </row>
    <row r="32" spans="1:26" ht="18" customHeight="1">
      <c r="A32" s="22"/>
      <c r="B32" s="159" t="s">
        <v>56</v>
      </c>
      <c r="C32" s="137"/>
      <c r="D32" s="26"/>
      <c r="E32" s="160" t="s">
        <v>57</v>
      </c>
      <c r="F32" s="97"/>
      <c r="G32" s="26"/>
      <c r="H32" s="42"/>
      <c r="I32" s="30"/>
      <c r="J32" s="30"/>
      <c r="K32" s="31"/>
      <c r="L32" s="31"/>
      <c r="M32" s="31"/>
      <c r="N32" s="31"/>
      <c r="O32" s="31"/>
      <c r="P32" s="25"/>
      <c r="Q32" s="31"/>
      <c r="R32" s="31"/>
      <c r="S32" s="31"/>
      <c r="T32" s="31"/>
      <c r="U32" s="31"/>
      <c r="V32" s="166"/>
      <c r="W32" s="78"/>
    </row>
    <row r="33" spans="1:23" ht="18" customHeight="1">
      <c r="A33" s="22"/>
      <c r="B33" s="49"/>
      <c r="C33" s="43"/>
      <c r="D33" s="24"/>
      <c r="E33" s="24"/>
      <c r="F33" s="24"/>
      <c r="G33" s="24"/>
      <c r="H33" s="24"/>
      <c r="I33" s="24"/>
      <c r="J33" s="24"/>
      <c r="K33" s="25"/>
      <c r="L33" s="25"/>
      <c r="M33" s="25"/>
      <c r="N33" s="25"/>
      <c r="O33" s="25"/>
      <c r="P33" s="25"/>
      <c r="Q33" s="25"/>
      <c r="R33" s="25"/>
      <c r="S33" s="25"/>
      <c r="T33" s="25"/>
      <c r="U33" s="25"/>
      <c r="V33" s="169"/>
      <c r="W33" s="78"/>
    </row>
    <row r="34" spans="1:23" ht="18" customHeight="1">
      <c r="A34" s="22"/>
      <c r="B34" s="50"/>
      <c r="C34" s="44"/>
      <c r="D34" s="3"/>
      <c r="E34" s="3"/>
      <c r="F34" s="3"/>
      <c r="G34" s="3"/>
      <c r="H34" s="3"/>
      <c r="I34" s="3"/>
      <c r="J34" s="3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70"/>
      <c r="W34" s="78"/>
    </row>
    <row r="35" spans="1:23" ht="18" customHeight="1">
      <c r="A35" s="22"/>
      <c r="B35" s="50"/>
      <c r="C35" s="44"/>
      <c r="D35" s="3"/>
      <c r="E35" s="3"/>
      <c r="F35" s="3"/>
      <c r="G35" s="3"/>
      <c r="H35" s="3"/>
      <c r="I35" s="3"/>
      <c r="J35" s="3"/>
      <c r="K35" s="14"/>
      <c r="L35" s="14"/>
      <c r="M35" s="14"/>
      <c r="N35" s="14"/>
      <c r="O35" s="14"/>
      <c r="P35" s="14"/>
      <c r="Q35" s="14"/>
      <c r="R35" s="14"/>
      <c r="S35" s="14"/>
      <c r="T35" s="14"/>
      <c r="U35" s="14"/>
      <c r="V35" s="170"/>
      <c r="W35" s="78"/>
    </row>
    <row r="36" spans="1:23" ht="18" customHeight="1">
      <c r="A36" s="22"/>
      <c r="B36" s="50"/>
      <c r="C36" s="44"/>
      <c r="D36" s="3"/>
      <c r="E36" s="3"/>
      <c r="F36" s="3"/>
      <c r="G36" s="3"/>
      <c r="H36" s="3"/>
      <c r="I36" s="3"/>
      <c r="J36" s="3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70"/>
      <c r="W36" s="78"/>
    </row>
    <row r="37" spans="1:23" ht="18" customHeight="1">
      <c r="A37" s="22"/>
      <c r="B37" s="46"/>
      <c r="C37" s="37"/>
      <c r="D37" s="11"/>
      <c r="E37" s="11"/>
      <c r="F37" s="11"/>
      <c r="G37" s="11"/>
      <c r="H37" s="11"/>
      <c r="I37" s="11"/>
      <c r="J37" s="11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171"/>
      <c r="W37" s="78"/>
    </row>
    <row r="38" spans="1:23" ht="18" customHeight="1">
      <c r="A38" s="22"/>
      <c r="B38" s="172"/>
      <c r="C38" s="173"/>
      <c r="D38" s="174"/>
      <c r="E38" s="174"/>
      <c r="F38" s="174"/>
      <c r="G38" s="174"/>
      <c r="H38" s="174"/>
      <c r="I38" s="174"/>
      <c r="J38" s="174"/>
      <c r="K38" s="175"/>
      <c r="L38" s="175"/>
      <c r="M38" s="175"/>
      <c r="N38" s="175"/>
      <c r="O38" s="175"/>
      <c r="P38" s="175"/>
      <c r="Q38" s="175"/>
      <c r="R38" s="175"/>
      <c r="S38" s="175"/>
      <c r="T38" s="175"/>
      <c r="U38" s="175"/>
      <c r="V38" s="176"/>
      <c r="W38" s="78"/>
    </row>
    <row r="39" spans="1:23" ht="18" customHeight="1">
      <c r="A39" s="22"/>
      <c r="B39" s="50"/>
      <c r="C39" s="3"/>
      <c r="D39" s="3"/>
      <c r="E39" s="3"/>
      <c r="F39" s="3"/>
      <c r="G39" s="3"/>
      <c r="H39" s="3"/>
      <c r="I39" s="3"/>
      <c r="J39" s="3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14"/>
      <c r="V39" s="14"/>
      <c r="W39" s="301"/>
    </row>
    <row r="40" spans="1:23" ht="18" customHeight="1">
      <c r="A40" s="22"/>
      <c r="B40" s="50"/>
      <c r="C40" s="3"/>
      <c r="D40" s="3"/>
      <c r="E40" s="3"/>
      <c r="F40" s="3"/>
      <c r="G40" s="3"/>
      <c r="H40" s="3"/>
      <c r="I40" s="3"/>
      <c r="J40" s="3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14"/>
      <c r="V40" s="14"/>
      <c r="W40" s="301"/>
    </row>
    <row r="41" spans="1:23">
      <c r="A41" s="22"/>
      <c r="B41" s="50"/>
      <c r="C41" s="3"/>
      <c r="D41" s="3"/>
      <c r="E41" s="3"/>
      <c r="F41" s="3"/>
      <c r="G41" s="3"/>
      <c r="H41" s="3"/>
      <c r="I41" s="3"/>
      <c r="J41" s="3"/>
      <c r="K41" s="14"/>
      <c r="L41" s="14"/>
      <c r="M41" s="14"/>
      <c r="N41" s="14"/>
      <c r="O41" s="14"/>
      <c r="P41" s="14"/>
      <c r="Q41" s="14"/>
      <c r="R41" s="14"/>
      <c r="S41" s="14"/>
      <c r="T41" s="14"/>
      <c r="U41" s="14"/>
      <c r="V41" s="14"/>
      <c r="W41" s="301"/>
    </row>
    <row r="42" spans="1:23">
      <c r="A42" s="183"/>
      <c r="B42" s="279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4"/>
      <c r="W42" s="301"/>
    </row>
    <row r="43" spans="1:23">
      <c r="A43" s="183"/>
      <c r="B43" s="280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78"/>
    </row>
    <row r="44" spans="1:23" ht="34.950000000000003" customHeight="1">
      <c r="A44" s="183"/>
      <c r="B44" s="281" t="s">
        <v>0</v>
      </c>
      <c r="C44" s="184"/>
      <c r="D44" s="184"/>
      <c r="E44" s="184"/>
      <c r="F44" s="184"/>
      <c r="G44" s="184"/>
      <c r="H44" s="184"/>
      <c r="I44" s="184"/>
      <c r="J44" s="184"/>
      <c r="K44" s="184"/>
      <c r="L44" s="184"/>
      <c r="M44" s="184"/>
      <c r="N44" s="184"/>
      <c r="O44" s="184"/>
      <c r="P44" s="184"/>
      <c r="Q44" s="184"/>
      <c r="R44" s="184"/>
      <c r="S44" s="184"/>
      <c r="T44" s="184"/>
      <c r="U44" s="184"/>
      <c r="V44" s="212"/>
      <c r="W44" s="78"/>
    </row>
    <row r="45" spans="1:23">
      <c r="A45" s="183"/>
      <c r="B45" s="282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5"/>
      <c r="U45" s="25"/>
      <c r="V45" s="169"/>
      <c r="W45" s="78"/>
    </row>
    <row r="46" spans="1:23" ht="19.95" customHeight="1">
      <c r="A46" s="278"/>
      <c r="B46" s="283" t="s">
        <v>28</v>
      </c>
      <c r="C46" s="185"/>
      <c r="D46" s="185"/>
      <c r="E46" s="186"/>
      <c r="F46" s="187" t="s">
        <v>26</v>
      </c>
      <c r="G46" s="185"/>
      <c r="H46" s="186"/>
      <c r="I46" s="182"/>
      <c r="J46" s="3"/>
      <c r="K46" s="3"/>
      <c r="L46" s="3"/>
      <c r="M46" s="3"/>
      <c r="N46" s="3"/>
      <c r="O46" s="3"/>
      <c r="P46" s="3"/>
      <c r="Q46" s="14"/>
      <c r="R46" s="14"/>
      <c r="S46" s="14"/>
      <c r="T46" s="14"/>
      <c r="U46" s="14"/>
      <c r="V46" s="170"/>
      <c r="W46" s="78"/>
    </row>
    <row r="47" spans="1:23" ht="19.95" customHeight="1">
      <c r="A47" s="278"/>
      <c r="B47" s="283" t="s">
        <v>29</v>
      </c>
      <c r="C47" s="185"/>
      <c r="D47" s="185"/>
      <c r="E47" s="186"/>
      <c r="F47" s="187" t="s">
        <v>24</v>
      </c>
      <c r="G47" s="185"/>
      <c r="H47" s="186"/>
      <c r="I47" s="182"/>
      <c r="J47" s="3"/>
      <c r="K47" s="3"/>
      <c r="L47" s="3"/>
      <c r="M47" s="3"/>
      <c r="N47" s="3"/>
      <c r="O47" s="3"/>
      <c r="P47" s="3"/>
      <c r="Q47" s="14"/>
      <c r="R47" s="14"/>
      <c r="S47" s="14"/>
      <c r="T47" s="14"/>
      <c r="U47" s="14"/>
      <c r="V47" s="170"/>
      <c r="W47" s="78"/>
    </row>
    <row r="48" spans="1:23" ht="19.95" customHeight="1">
      <c r="A48" s="278"/>
      <c r="B48" s="283" t="s">
        <v>30</v>
      </c>
      <c r="C48" s="185"/>
      <c r="D48" s="185"/>
      <c r="E48" s="186"/>
      <c r="F48" s="187" t="s">
        <v>943</v>
      </c>
      <c r="G48" s="185"/>
      <c r="H48" s="186"/>
      <c r="I48" s="182"/>
      <c r="J48" s="3"/>
      <c r="K48" s="3"/>
      <c r="L48" s="3"/>
      <c r="M48" s="3"/>
      <c r="N48" s="3"/>
      <c r="O48" s="3"/>
      <c r="P48" s="3"/>
      <c r="Q48" s="14"/>
      <c r="R48" s="14"/>
      <c r="S48" s="14"/>
      <c r="T48" s="14"/>
      <c r="U48" s="14"/>
      <c r="V48" s="170"/>
      <c r="W48" s="78"/>
    </row>
    <row r="49" spans="1:26" ht="30" customHeight="1">
      <c r="A49" s="278"/>
      <c r="B49" s="284" t="s">
        <v>1</v>
      </c>
      <c r="C49" s="188"/>
      <c r="D49" s="188"/>
      <c r="E49" s="188"/>
      <c r="F49" s="188"/>
      <c r="G49" s="188"/>
      <c r="H49" s="188"/>
      <c r="I49" s="189"/>
      <c r="J49" s="3"/>
      <c r="K49" s="3"/>
      <c r="L49" s="3"/>
      <c r="M49" s="3"/>
      <c r="N49" s="3"/>
      <c r="O49" s="3"/>
      <c r="P49" s="3"/>
      <c r="Q49" s="14"/>
      <c r="R49" s="14"/>
      <c r="S49" s="14"/>
      <c r="T49" s="14"/>
      <c r="U49" s="14"/>
      <c r="V49" s="170"/>
      <c r="W49" s="78"/>
    </row>
    <row r="50" spans="1:26">
      <c r="A50" s="22"/>
      <c r="B50" s="285" t="s">
        <v>22</v>
      </c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14"/>
      <c r="R50" s="14"/>
      <c r="S50" s="14"/>
      <c r="T50" s="14"/>
      <c r="U50" s="14"/>
      <c r="V50" s="170"/>
      <c r="W50" s="78"/>
    </row>
    <row r="51" spans="1:26">
      <c r="A51" s="22"/>
      <c r="B51" s="50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14"/>
      <c r="R51" s="14"/>
      <c r="S51" s="14"/>
      <c r="T51" s="14"/>
      <c r="U51" s="14"/>
      <c r="V51" s="170"/>
      <c r="W51" s="78"/>
    </row>
    <row r="52" spans="1:26">
      <c r="A52" s="22"/>
      <c r="B52" s="50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14"/>
      <c r="R52" s="14"/>
      <c r="S52" s="14"/>
      <c r="T52" s="14"/>
      <c r="U52" s="14"/>
      <c r="V52" s="170"/>
      <c r="W52" s="78"/>
    </row>
    <row r="53" spans="1:26">
      <c r="A53" s="22"/>
      <c r="B53" s="285" t="s">
        <v>62</v>
      </c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14"/>
      <c r="R53" s="14"/>
      <c r="S53" s="14"/>
      <c r="T53" s="14"/>
      <c r="U53" s="14"/>
      <c r="V53" s="170"/>
      <c r="W53" s="78"/>
    </row>
    <row r="54" spans="1:26">
      <c r="A54" s="2"/>
      <c r="B54" s="286" t="s">
        <v>59</v>
      </c>
      <c r="C54" s="181"/>
      <c r="D54" s="180"/>
      <c r="E54" s="180" t="s">
        <v>53</v>
      </c>
      <c r="F54" s="180" t="s">
        <v>54</v>
      </c>
      <c r="G54" s="180" t="s">
        <v>38</v>
      </c>
      <c r="H54" s="180" t="s">
        <v>60</v>
      </c>
      <c r="I54" s="180" t="s">
        <v>61</v>
      </c>
      <c r="J54" s="179"/>
      <c r="K54" s="179"/>
      <c r="L54" s="179"/>
      <c r="M54" s="179"/>
      <c r="N54" s="179"/>
      <c r="O54" s="179"/>
      <c r="P54" s="179"/>
      <c r="Q54" s="177"/>
      <c r="R54" s="177"/>
      <c r="S54" s="177"/>
      <c r="T54" s="177"/>
      <c r="U54" s="177"/>
      <c r="V54" s="213"/>
      <c r="W54" s="78"/>
    </row>
    <row r="55" spans="1:26">
      <c r="A55" s="13"/>
      <c r="B55" s="287" t="s">
        <v>63</v>
      </c>
      <c r="C55" s="198"/>
      <c r="D55" s="198"/>
      <c r="E55" s="194"/>
      <c r="F55" s="194"/>
      <c r="G55" s="194"/>
      <c r="H55" s="195"/>
      <c r="I55" s="195"/>
      <c r="J55" s="195"/>
      <c r="K55" s="195"/>
      <c r="L55" s="195"/>
      <c r="M55" s="195"/>
      <c r="N55" s="195"/>
      <c r="O55" s="195"/>
      <c r="P55" s="195"/>
      <c r="Q55" s="196"/>
      <c r="R55" s="196"/>
      <c r="S55" s="196"/>
      <c r="T55" s="196"/>
      <c r="U55" s="196"/>
      <c r="V55" s="214"/>
      <c r="W55" s="302"/>
      <c r="X55" s="197"/>
      <c r="Y55" s="197"/>
      <c r="Z55" s="197"/>
    </row>
    <row r="56" spans="1:26">
      <c r="A56" s="13"/>
      <c r="B56" s="288" t="s">
        <v>64</v>
      </c>
      <c r="C56" s="201"/>
      <c r="D56" s="201"/>
      <c r="E56" s="199">
        <f>'SO 7031'!L118</f>
        <v>0</v>
      </c>
      <c r="F56" s="199">
        <f>'SO 7031'!M118</f>
        <v>0</v>
      </c>
      <c r="G56" s="199">
        <f>'SO 7031'!I118</f>
        <v>0</v>
      </c>
      <c r="H56" s="200">
        <f>'SO 7031'!S118</f>
        <v>6.61</v>
      </c>
      <c r="I56" s="200">
        <f>'SO 7031'!V118</f>
        <v>0</v>
      </c>
      <c r="J56" s="200"/>
      <c r="K56" s="200"/>
      <c r="L56" s="200"/>
      <c r="M56" s="200"/>
      <c r="N56" s="200"/>
      <c r="O56" s="200"/>
      <c r="P56" s="200"/>
      <c r="Q56" s="197"/>
      <c r="R56" s="197"/>
      <c r="S56" s="197"/>
      <c r="T56" s="197"/>
      <c r="U56" s="197"/>
      <c r="V56" s="215"/>
      <c r="W56" s="302"/>
      <c r="X56" s="197"/>
      <c r="Y56" s="197"/>
      <c r="Z56" s="197"/>
    </row>
    <row r="57" spans="1:26">
      <c r="A57" s="13"/>
      <c r="B57" s="288" t="s">
        <v>65</v>
      </c>
      <c r="C57" s="201"/>
      <c r="D57" s="201"/>
      <c r="E57" s="199">
        <f>'SO 7031'!L135</f>
        <v>0</v>
      </c>
      <c r="F57" s="199">
        <f>'SO 7031'!M135</f>
        <v>0</v>
      </c>
      <c r="G57" s="199">
        <f>'SO 7031'!I135</f>
        <v>0</v>
      </c>
      <c r="H57" s="200">
        <f>'SO 7031'!S135</f>
        <v>213.67</v>
      </c>
      <c r="I57" s="200">
        <f>'SO 7031'!V135</f>
        <v>0</v>
      </c>
      <c r="J57" s="200"/>
      <c r="K57" s="200"/>
      <c r="L57" s="200"/>
      <c r="M57" s="200"/>
      <c r="N57" s="200"/>
      <c r="O57" s="200"/>
      <c r="P57" s="200"/>
      <c r="Q57" s="197"/>
      <c r="R57" s="197"/>
      <c r="S57" s="197"/>
      <c r="T57" s="197"/>
      <c r="U57" s="197"/>
      <c r="V57" s="215"/>
      <c r="W57" s="302"/>
      <c r="X57" s="197"/>
      <c r="Y57" s="197"/>
      <c r="Z57" s="197"/>
    </row>
    <row r="58" spans="1:26">
      <c r="A58" s="13"/>
      <c r="B58" s="288" t="s">
        <v>66</v>
      </c>
      <c r="C58" s="201"/>
      <c r="D58" s="201"/>
      <c r="E58" s="199">
        <f>'SO 7031'!L145</f>
        <v>0</v>
      </c>
      <c r="F58" s="199">
        <f>'SO 7031'!M145</f>
        <v>0</v>
      </c>
      <c r="G58" s="199">
        <f>'SO 7031'!I145</f>
        <v>0</v>
      </c>
      <c r="H58" s="200">
        <f>'SO 7031'!S145</f>
        <v>89.1</v>
      </c>
      <c r="I58" s="200">
        <f>'SO 7031'!V145</f>
        <v>0</v>
      </c>
      <c r="J58" s="200"/>
      <c r="K58" s="200"/>
      <c r="L58" s="200"/>
      <c r="M58" s="200"/>
      <c r="N58" s="200"/>
      <c r="O58" s="200"/>
      <c r="P58" s="200"/>
      <c r="Q58" s="197"/>
      <c r="R58" s="197"/>
      <c r="S58" s="197"/>
      <c r="T58" s="197"/>
      <c r="U58" s="197"/>
      <c r="V58" s="215"/>
      <c r="W58" s="302"/>
      <c r="X58" s="197"/>
      <c r="Y58" s="197"/>
      <c r="Z58" s="197"/>
    </row>
    <row r="59" spans="1:26">
      <c r="A59" s="13"/>
      <c r="B59" s="288" t="s">
        <v>67</v>
      </c>
      <c r="C59" s="201"/>
      <c r="D59" s="201"/>
      <c r="E59" s="199">
        <f>'SO 7031'!L154</f>
        <v>0</v>
      </c>
      <c r="F59" s="199">
        <f>'SO 7031'!M154</f>
        <v>0</v>
      </c>
      <c r="G59" s="199">
        <f>'SO 7031'!I154</f>
        <v>0</v>
      </c>
      <c r="H59" s="200">
        <f>'SO 7031'!S154</f>
        <v>5.14</v>
      </c>
      <c r="I59" s="200">
        <f>'SO 7031'!V154</f>
        <v>0</v>
      </c>
      <c r="J59" s="200"/>
      <c r="K59" s="200"/>
      <c r="L59" s="200"/>
      <c r="M59" s="200"/>
      <c r="N59" s="200"/>
      <c r="O59" s="200"/>
      <c r="P59" s="200"/>
      <c r="Q59" s="197"/>
      <c r="R59" s="197"/>
      <c r="S59" s="197"/>
      <c r="T59" s="197"/>
      <c r="U59" s="197"/>
      <c r="V59" s="215"/>
      <c r="W59" s="302"/>
      <c r="X59" s="197"/>
      <c r="Y59" s="197"/>
      <c r="Z59" s="197"/>
    </row>
    <row r="60" spans="1:26">
      <c r="A60" s="13"/>
      <c r="B60" s="288" t="s">
        <v>68</v>
      </c>
      <c r="C60" s="201"/>
      <c r="D60" s="201"/>
      <c r="E60" s="199">
        <f>'SO 7031'!L166</f>
        <v>0</v>
      </c>
      <c r="F60" s="199">
        <f>'SO 7031'!M166</f>
        <v>0</v>
      </c>
      <c r="G60" s="199">
        <f>'SO 7031'!I166</f>
        <v>0</v>
      </c>
      <c r="H60" s="200">
        <f>'SO 7031'!S166</f>
        <v>67.87</v>
      </c>
      <c r="I60" s="200">
        <f>'SO 7031'!V166</f>
        <v>0</v>
      </c>
      <c r="J60" s="200"/>
      <c r="K60" s="200"/>
      <c r="L60" s="200"/>
      <c r="M60" s="200"/>
      <c r="N60" s="200"/>
      <c r="O60" s="200"/>
      <c r="P60" s="200"/>
      <c r="Q60" s="197"/>
      <c r="R60" s="197"/>
      <c r="S60" s="197"/>
      <c r="T60" s="197"/>
      <c r="U60" s="197"/>
      <c r="V60" s="215"/>
      <c r="W60" s="302"/>
      <c r="X60" s="197"/>
      <c r="Y60" s="197"/>
      <c r="Z60" s="197"/>
    </row>
    <row r="61" spans="1:26">
      <c r="A61" s="13"/>
      <c r="B61" s="288" t="s">
        <v>69</v>
      </c>
      <c r="C61" s="201"/>
      <c r="D61" s="201"/>
      <c r="E61" s="199">
        <f>'SO 7031'!L180</f>
        <v>0</v>
      </c>
      <c r="F61" s="199">
        <f>'SO 7031'!M180</f>
        <v>0</v>
      </c>
      <c r="G61" s="199">
        <f>'SO 7031'!I180</f>
        <v>0</v>
      </c>
      <c r="H61" s="200">
        <f>'SO 7031'!S180</f>
        <v>24.97</v>
      </c>
      <c r="I61" s="200">
        <f>'SO 7031'!V180</f>
        <v>0</v>
      </c>
      <c r="J61" s="200"/>
      <c r="K61" s="200"/>
      <c r="L61" s="200"/>
      <c r="M61" s="200"/>
      <c r="N61" s="200"/>
      <c r="O61" s="200"/>
      <c r="P61" s="200"/>
      <c r="Q61" s="197"/>
      <c r="R61" s="197"/>
      <c r="S61" s="197"/>
      <c r="T61" s="197"/>
      <c r="U61" s="197"/>
      <c r="V61" s="215"/>
      <c r="W61" s="302"/>
      <c r="X61" s="197"/>
      <c r="Y61" s="197"/>
      <c r="Z61" s="197"/>
    </row>
    <row r="62" spans="1:26">
      <c r="A62" s="13"/>
      <c r="B62" s="288" t="s">
        <v>70</v>
      </c>
      <c r="C62" s="201"/>
      <c r="D62" s="201"/>
      <c r="E62" s="199">
        <f>'SO 7031'!L184</f>
        <v>0</v>
      </c>
      <c r="F62" s="199">
        <f>'SO 7031'!M184</f>
        <v>0</v>
      </c>
      <c r="G62" s="199">
        <f>'SO 7031'!I184</f>
        <v>0</v>
      </c>
      <c r="H62" s="200">
        <f>'SO 7031'!S184</f>
        <v>0</v>
      </c>
      <c r="I62" s="200">
        <f>'SO 7031'!V184</f>
        <v>0</v>
      </c>
      <c r="J62" s="200"/>
      <c r="K62" s="200"/>
      <c r="L62" s="200"/>
      <c r="M62" s="200"/>
      <c r="N62" s="200"/>
      <c r="O62" s="200"/>
      <c r="P62" s="200"/>
      <c r="Q62" s="197"/>
      <c r="R62" s="197"/>
      <c r="S62" s="197"/>
      <c r="T62" s="197"/>
      <c r="U62" s="197"/>
      <c r="V62" s="215"/>
      <c r="W62" s="302"/>
      <c r="X62" s="197"/>
      <c r="Y62" s="197"/>
      <c r="Z62" s="197"/>
    </row>
    <row r="63" spans="1:26">
      <c r="A63" s="13"/>
      <c r="B63" s="289" t="s">
        <v>63</v>
      </c>
      <c r="C63" s="202"/>
      <c r="D63" s="202"/>
      <c r="E63" s="203">
        <f>'SO 7031'!L186</f>
        <v>0</v>
      </c>
      <c r="F63" s="203">
        <f>'SO 7031'!M186</f>
        <v>0</v>
      </c>
      <c r="G63" s="203">
        <f>'SO 7031'!I186</f>
        <v>0</v>
      </c>
      <c r="H63" s="204">
        <f>'SO 7031'!S186</f>
        <v>407.36</v>
      </c>
      <c r="I63" s="204">
        <f>'SO 7031'!V186</f>
        <v>0</v>
      </c>
      <c r="J63" s="204"/>
      <c r="K63" s="204"/>
      <c r="L63" s="204"/>
      <c r="M63" s="204"/>
      <c r="N63" s="204"/>
      <c r="O63" s="204"/>
      <c r="P63" s="204"/>
      <c r="Q63" s="197"/>
      <c r="R63" s="197"/>
      <c r="S63" s="197"/>
      <c r="T63" s="197"/>
      <c r="U63" s="197"/>
      <c r="V63" s="215"/>
      <c r="W63" s="302"/>
      <c r="X63" s="197"/>
      <c r="Y63" s="197"/>
      <c r="Z63" s="197"/>
    </row>
    <row r="64" spans="1:26">
      <c r="A64" s="1"/>
      <c r="B64" s="290"/>
      <c r="C64" s="1"/>
      <c r="D64" s="1"/>
      <c r="E64" s="191"/>
      <c r="F64" s="191"/>
      <c r="G64" s="191"/>
      <c r="H64" s="192"/>
      <c r="I64" s="192"/>
      <c r="J64" s="192"/>
      <c r="K64" s="192"/>
      <c r="L64" s="192"/>
      <c r="M64" s="192"/>
      <c r="N64" s="192"/>
      <c r="O64" s="192"/>
      <c r="P64" s="192"/>
      <c r="V64" s="216"/>
      <c r="W64" s="78"/>
    </row>
    <row r="65" spans="1:26">
      <c r="A65" s="13"/>
      <c r="B65" s="289" t="s">
        <v>71</v>
      </c>
      <c r="C65" s="202"/>
      <c r="D65" s="202"/>
      <c r="E65" s="199"/>
      <c r="F65" s="199"/>
      <c r="G65" s="199"/>
      <c r="H65" s="200"/>
      <c r="I65" s="200"/>
      <c r="J65" s="200"/>
      <c r="K65" s="200"/>
      <c r="L65" s="200"/>
      <c r="M65" s="200"/>
      <c r="N65" s="200"/>
      <c r="O65" s="200"/>
      <c r="P65" s="200"/>
      <c r="Q65" s="197"/>
      <c r="R65" s="197"/>
      <c r="S65" s="197"/>
      <c r="T65" s="197"/>
      <c r="U65" s="197"/>
      <c r="V65" s="215"/>
      <c r="W65" s="302"/>
      <c r="X65" s="197"/>
      <c r="Y65" s="197"/>
      <c r="Z65" s="197"/>
    </row>
    <row r="66" spans="1:26">
      <c r="A66" s="13"/>
      <c r="B66" s="288" t="s">
        <v>72</v>
      </c>
      <c r="C66" s="201"/>
      <c r="D66" s="201"/>
      <c r="E66" s="199">
        <f>'SO 7031'!L196</f>
        <v>0</v>
      </c>
      <c r="F66" s="199">
        <f>'SO 7031'!M196</f>
        <v>0</v>
      </c>
      <c r="G66" s="199">
        <f>'SO 7031'!I196</f>
        <v>0</v>
      </c>
      <c r="H66" s="200">
        <f>'SO 7031'!S196</f>
        <v>0.43</v>
      </c>
      <c r="I66" s="200">
        <f>'SO 7031'!V196</f>
        <v>0</v>
      </c>
      <c r="J66" s="200"/>
      <c r="K66" s="200"/>
      <c r="L66" s="200"/>
      <c r="M66" s="200"/>
      <c r="N66" s="200"/>
      <c r="O66" s="200"/>
      <c r="P66" s="200"/>
      <c r="Q66" s="197"/>
      <c r="R66" s="197"/>
      <c r="S66" s="197"/>
      <c r="T66" s="197"/>
      <c r="U66" s="197"/>
      <c r="V66" s="215"/>
      <c r="W66" s="302"/>
      <c r="X66" s="197"/>
      <c r="Y66" s="197"/>
      <c r="Z66" s="197"/>
    </row>
    <row r="67" spans="1:26">
      <c r="A67" s="13"/>
      <c r="B67" s="288" t="s">
        <v>73</v>
      </c>
      <c r="C67" s="201"/>
      <c r="D67" s="201"/>
      <c r="E67" s="199">
        <f>'SO 7031'!L205</f>
        <v>0</v>
      </c>
      <c r="F67" s="199">
        <f>'SO 7031'!M205</f>
        <v>0</v>
      </c>
      <c r="G67" s="199">
        <f>'SO 7031'!I205</f>
        <v>0</v>
      </c>
      <c r="H67" s="200">
        <f>'SO 7031'!S205</f>
        <v>0.08</v>
      </c>
      <c r="I67" s="200">
        <f>'SO 7031'!V205</f>
        <v>0</v>
      </c>
      <c r="J67" s="200"/>
      <c r="K67" s="200"/>
      <c r="L67" s="200"/>
      <c r="M67" s="200"/>
      <c r="N67" s="200"/>
      <c r="O67" s="200"/>
      <c r="P67" s="200"/>
      <c r="Q67" s="197"/>
      <c r="R67" s="197"/>
      <c r="S67" s="197"/>
      <c r="T67" s="197"/>
      <c r="U67" s="197"/>
      <c r="V67" s="215"/>
      <c r="W67" s="302"/>
      <c r="X67" s="197"/>
      <c r="Y67" s="197"/>
      <c r="Z67" s="197"/>
    </row>
    <row r="68" spans="1:26">
      <c r="A68" s="13"/>
      <c r="B68" s="288" t="s">
        <v>74</v>
      </c>
      <c r="C68" s="201"/>
      <c r="D68" s="201"/>
      <c r="E68" s="199">
        <f>'SO 7031'!L223</f>
        <v>0</v>
      </c>
      <c r="F68" s="199">
        <f>'SO 7031'!M223</f>
        <v>0</v>
      </c>
      <c r="G68" s="199">
        <f>'SO 7031'!I223</f>
        <v>0</v>
      </c>
      <c r="H68" s="200">
        <f>'SO 7031'!S223</f>
        <v>1.19</v>
      </c>
      <c r="I68" s="200">
        <f>'SO 7031'!V223</f>
        <v>0</v>
      </c>
      <c r="J68" s="200"/>
      <c r="K68" s="200"/>
      <c r="L68" s="200"/>
      <c r="M68" s="200"/>
      <c r="N68" s="200"/>
      <c r="O68" s="200"/>
      <c r="P68" s="200"/>
      <c r="Q68" s="197"/>
      <c r="R68" s="197"/>
      <c r="S68" s="197"/>
      <c r="T68" s="197"/>
      <c r="U68" s="197"/>
      <c r="V68" s="215"/>
      <c r="W68" s="302"/>
      <c r="X68" s="197"/>
      <c r="Y68" s="197"/>
      <c r="Z68" s="197"/>
    </row>
    <row r="69" spans="1:26">
      <c r="A69" s="13"/>
      <c r="B69" s="288" t="s">
        <v>75</v>
      </c>
      <c r="C69" s="201"/>
      <c r="D69" s="201"/>
      <c r="E69" s="199">
        <f>'SO 7031'!L232</f>
        <v>0</v>
      </c>
      <c r="F69" s="199">
        <f>'SO 7031'!M232</f>
        <v>0</v>
      </c>
      <c r="G69" s="199">
        <f>'SO 7031'!I232</f>
        <v>0</v>
      </c>
      <c r="H69" s="200">
        <f>'SO 7031'!S232</f>
        <v>9.61</v>
      </c>
      <c r="I69" s="200">
        <f>'SO 7031'!V232</f>
        <v>3.81</v>
      </c>
      <c r="J69" s="200"/>
      <c r="K69" s="200"/>
      <c r="L69" s="200"/>
      <c r="M69" s="200"/>
      <c r="N69" s="200"/>
      <c r="O69" s="200"/>
      <c r="P69" s="200"/>
      <c r="Q69" s="197"/>
      <c r="R69" s="197"/>
      <c r="S69" s="197"/>
      <c r="T69" s="197"/>
      <c r="U69" s="197"/>
      <c r="V69" s="215"/>
      <c r="W69" s="302"/>
      <c r="X69" s="197"/>
      <c r="Y69" s="197"/>
      <c r="Z69" s="197"/>
    </row>
    <row r="70" spans="1:26">
      <c r="A70" s="13"/>
      <c r="B70" s="288" t="s">
        <v>76</v>
      </c>
      <c r="C70" s="201"/>
      <c r="D70" s="201"/>
      <c r="E70" s="199">
        <f>'SO 7031'!L246</f>
        <v>0</v>
      </c>
      <c r="F70" s="199">
        <f>'SO 7031'!M246</f>
        <v>0</v>
      </c>
      <c r="G70" s="199">
        <f>'SO 7031'!I246</f>
        <v>0</v>
      </c>
      <c r="H70" s="200">
        <f>'SO 7031'!S246</f>
        <v>33.21</v>
      </c>
      <c r="I70" s="200">
        <f>'SO 7031'!V246</f>
        <v>0</v>
      </c>
      <c r="J70" s="200"/>
      <c r="K70" s="200"/>
      <c r="L70" s="200"/>
      <c r="M70" s="200"/>
      <c r="N70" s="200"/>
      <c r="O70" s="200"/>
      <c r="P70" s="200"/>
      <c r="Q70" s="197"/>
      <c r="R70" s="197"/>
      <c r="S70" s="197"/>
      <c r="T70" s="197"/>
      <c r="U70" s="197"/>
      <c r="V70" s="215"/>
      <c r="W70" s="302"/>
      <c r="X70" s="197"/>
      <c r="Y70" s="197"/>
      <c r="Z70" s="197"/>
    </row>
    <row r="71" spans="1:26">
      <c r="A71" s="13"/>
      <c r="B71" s="288" t="s">
        <v>77</v>
      </c>
      <c r="C71" s="201"/>
      <c r="D71" s="201"/>
      <c r="E71" s="199">
        <f>'SO 7031'!L259</f>
        <v>0</v>
      </c>
      <c r="F71" s="199">
        <f>'SO 7031'!M259</f>
        <v>0</v>
      </c>
      <c r="G71" s="199">
        <f>'SO 7031'!I259</f>
        <v>0</v>
      </c>
      <c r="H71" s="200">
        <f>'SO 7031'!S259</f>
        <v>0.62</v>
      </c>
      <c r="I71" s="200">
        <f>'SO 7031'!V259</f>
        <v>0</v>
      </c>
      <c r="J71" s="200"/>
      <c r="K71" s="200"/>
      <c r="L71" s="200"/>
      <c r="M71" s="200"/>
      <c r="N71" s="200"/>
      <c r="O71" s="200"/>
      <c r="P71" s="200"/>
      <c r="Q71" s="197"/>
      <c r="R71" s="197"/>
      <c r="S71" s="197"/>
      <c r="T71" s="197"/>
      <c r="U71" s="197"/>
      <c r="V71" s="215"/>
      <c r="W71" s="302"/>
      <c r="X71" s="197"/>
      <c r="Y71" s="197"/>
      <c r="Z71" s="197"/>
    </row>
    <row r="72" spans="1:26">
      <c r="A72" s="13"/>
      <c r="B72" s="288" t="s">
        <v>78</v>
      </c>
      <c r="C72" s="201"/>
      <c r="D72" s="201"/>
      <c r="E72" s="199">
        <f>'SO 7031'!L292</f>
        <v>0</v>
      </c>
      <c r="F72" s="199">
        <f>'SO 7031'!M292</f>
        <v>0</v>
      </c>
      <c r="G72" s="199">
        <f>'SO 7031'!I292</f>
        <v>0</v>
      </c>
      <c r="H72" s="200">
        <f>'SO 7031'!S292</f>
        <v>0.16</v>
      </c>
      <c r="I72" s="200">
        <f>'SO 7031'!V292</f>
        <v>0</v>
      </c>
      <c r="J72" s="200"/>
      <c r="K72" s="200"/>
      <c r="L72" s="200"/>
      <c r="M72" s="200"/>
      <c r="N72" s="200"/>
      <c r="O72" s="200"/>
      <c r="P72" s="200"/>
      <c r="Q72" s="197"/>
      <c r="R72" s="197"/>
      <c r="S72" s="197"/>
      <c r="T72" s="197"/>
      <c r="U72" s="197"/>
      <c r="V72" s="215"/>
      <c r="W72" s="302"/>
      <c r="X72" s="197"/>
      <c r="Y72" s="197"/>
      <c r="Z72" s="197"/>
    </row>
    <row r="73" spans="1:26">
      <c r="A73" s="13"/>
      <c r="B73" s="288" t="s">
        <v>79</v>
      </c>
      <c r="C73" s="201"/>
      <c r="D73" s="201"/>
      <c r="E73" s="199">
        <f>'SO 7031'!L361</f>
        <v>0</v>
      </c>
      <c r="F73" s="199">
        <f>'SO 7031'!M361</f>
        <v>0</v>
      </c>
      <c r="G73" s="199">
        <f>'SO 7031'!I361</f>
        <v>0</v>
      </c>
      <c r="H73" s="200">
        <f>'SO 7031'!S361</f>
        <v>1.47</v>
      </c>
      <c r="I73" s="200">
        <f>'SO 7031'!V361</f>
        <v>0.5</v>
      </c>
      <c r="J73" s="200"/>
      <c r="K73" s="200"/>
      <c r="L73" s="200"/>
      <c r="M73" s="200"/>
      <c r="N73" s="200"/>
      <c r="O73" s="200"/>
      <c r="P73" s="200"/>
      <c r="Q73" s="197"/>
      <c r="R73" s="197"/>
      <c r="S73" s="197"/>
      <c r="T73" s="197"/>
      <c r="U73" s="197"/>
      <c r="V73" s="215"/>
      <c r="W73" s="302"/>
      <c r="X73" s="197"/>
      <c r="Y73" s="197"/>
      <c r="Z73" s="197"/>
    </row>
    <row r="74" spans="1:26">
      <c r="A74" s="13"/>
      <c r="B74" s="288" t="s">
        <v>80</v>
      </c>
      <c r="C74" s="201"/>
      <c r="D74" s="201"/>
      <c r="E74" s="199">
        <f>'SO 7031'!L367</f>
        <v>0</v>
      </c>
      <c r="F74" s="199">
        <f>'SO 7031'!M367</f>
        <v>0</v>
      </c>
      <c r="G74" s="199">
        <f>'SO 7031'!I367</f>
        <v>0</v>
      </c>
      <c r="H74" s="200">
        <f>'SO 7031'!S367</f>
        <v>1.34</v>
      </c>
      <c r="I74" s="200">
        <f>'SO 7031'!V367</f>
        <v>0</v>
      </c>
      <c r="J74" s="200"/>
      <c r="K74" s="200"/>
      <c r="L74" s="200"/>
      <c r="M74" s="200"/>
      <c r="N74" s="200"/>
      <c r="O74" s="200"/>
      <c r="P74" s="200"/>
      <c r="Q74" s="197"/>
      <c r="R74" s="197"/>
      <c r="S74" s="197"/>
      <c r="T74" s="197"/>
      <c r="U74" s="197"/>
      <c r="V74" s="215"/>
      <c r="W74" s="302"/>
      <c r="X74" s="197"/>
      <c r="Y74" s="197"/>
      <c r="Z74" s="197"/>
    </row>
    <row r="75" spans="1:26">
      <c r="A75" s="13"/>
      <c r="B75" s="288" t="s">
        <v>81</v>
      </c>
      <c r="C75" s="201"/>
      <c r="D75" s="201"/>
      <c r="E75" s="199">
        <f>'SO 7031'!L376</f>
        <v>0</v>
      </c>
      <c r="F75" s="199">
        <f>'SO 7031'!M376</f>
        <v>0</v>
      </c>
      <c r="G75" s="199">
        <f>'SO 7031'!I376</f>
        <v>0</v>
      </c>
      <c r="H75" s="200">
        <f>'SO 7031'!S376</f>
        <v>0.96</v>
      </c>
      <c r="I75" s="200">
        <f>'SO 7031'!V376</f>
        <v>0</v>
      </c>
      <c r="J75" s="200"/>
      <c r="K75" s="200"/>
      <c r="L75" s="200"/>
      <c r="M75" s="200"/>
      <c r="N75" s="200"/>
      <c r="O75" s="200"/>
      <c r="P75" s="200"/>
      <c r="Q75" s="197"/>
      <c r="R75" s="197"/>
      <c r="S75" s="197"/>
      <c r="T75" s="197"/>
      <c r="U75" s="197"/>
      <c r="V75" s="215"/>
      <c r="W75" s="302"/>
      <c r="X75" s="197"/>
      <c r="Y75" s="197"/>
      <c r="Z75" s="197"/>
    </row>
    <row r="76" spans="1:26">
      <c r="A76" s="13"/>
      <c r="B76" s="288" t="s">
        <v>82</v>
      </c>
      <c r="C76" s="201"/>
      <c r="D76" s="201"/>
      <c r="E76" s="199">
        <f>'SO 7031'!L382</f>
        <v>0</v>
      </c>
      <c r="F76" s="199">
        <f>'SO 7031'!M382</f>
        <v>0</v>
      </c>
      <c r="G76" s="199">
        <f>'SO 7031'!I382</f>
        <v>0</v>
      </c>
      <c r="H76" s="200">
        <f>'SO 7031'!S382</f>
        <v>4.74</v>
      </c>
      <c r="I76" s="200">
        <f>'SO 7031'!V382</f>
        <v>0</v>
      </c>
      <c r="J76" s="200"/>
      <c r="K76" s="200"/>
      <c r="L76" s="200"/>
      <c r="M76" s="200"/>
      <c r="N76" s="200"/>
      <c r="O76" s="200"/>
      <c r="P76" s="200"/>
      <c r="Q76" s="197"/>
      <c r="R76" s="197"/>
      <c r="S76" s="197"/>
      <c r="T76" s="197"/>
      <c r="U76" s="197"/>
      <c r="V76" s="215"/>
      <c r="W76" s="302"/>
      <c r="X76" s="197"/>
      <c r="Y76" s="197"/>
      <c r="Z76" s="197"/>
    </row>
    <row r="77" spans="1:26">
      <c r="A77" s="13"/>
      <c r="B77" s="288" t="s">
        <v>83</v>
      </c>
      <c r="C77" s="201"/>
      <c r="D77" s="201"/>
      <c r="E77" s="199">
        <f>'SO 7031'!L392</f>
        <v>0</v>
      </c>
      <c r="F77" s="199">
        <f>'SO 7031'!M392</f>
        <v>0</v>
      </c>
      <c r="G77" s="199">
        <f>'SO 7031'!I392</f>
        <v>0</v>
      </c>
      <c r="H77" s="200">
        <f>'SO 7031'!S392</f>
        <v>0.79</v>
      </c>
      <c r="I77" s="200">
        <f>'SO 7031'!V392</f>
        <v>0</v>
      </c>
      <c r="J77" s="200"/>
      <c r="K77" s="200"/>
      <c r="L77" s="200"/>
      <c r="M77" s="200"/>
      <c r="N77" s="200"/>
      <c r="O77" s="200"/>
      <c r="P77" s="200"/>
      <c r="Q77" s="197"/>
      <c r="R77" s="197"/>
      <c r="S77" s="197"/>
      <c r="T77" s="197"/>
      <c r="U77" s="197"/>
      <c r="V77" s="215"/>
      <c r="W77" s="302"/>
      <c r="X77" s="197"/>
      <c r="Y77" s="197"/>
      <c r="Z77" s="197"/>
    </row>
    <row r="78" spans="1:26">
      <c r="A78" s="13"/>
      <c r="B78" s="288" t="s">
        <v>84</v>
      </c>
      <c r="C78" s="201"/>
      <c r="D78" s="201"/>
      <c r="E78" s="199">
        <f>'SO 7031'!L399</f>
        <v>0</v>
      </c>
      <c r="F78" s="199">
        <f>'SO 7031'!M399</f>
        <v>0</v>
      </c>
      <c r="G78" s="199">
        <f>'SO 7031'!I399</f>
        <v>0</v>
      </c>
      <c r="H78" s="200">
        <f>'SO 7031'!S399</f>
        <v>0.43</v>
      </c>
      <c r="I78" s="200">
        <f>'SO 7031'!V399</f>
        <v>0</v>
      </c>
      <c r="J78" s="200"/>
      <c r="K78" s="200"/>
      <c r="L78" s="200"/>
      <c r="M78" s="200"/>
      <c r="N78" s="200"/>
      <c r="O78" s="200"/>
      <c r="P78" s="200"/>
      <c r="Q78" s="197"/>
      <c r="R78" s="197"/>
      <c r="S78" s="197"/>
      <c r="T78" s="197"/>
      <c r="U78" s="197"/>
      <c r="V78" s="215"/>
      <c r="W78" s="302"/>
      <c r="X78" s="197"/>
      <c r="Y78" s="197"/>
      <c r="Z78" s="197"/>
    </row>
    <row r="79" spans="1:26">
      <c r="A79" s="13"/>
      <c r="B79" s="288" t="s">
        <v>85</v>
      </c>
      <c r="C79" s="201"/>
      <c r="D79" s="201"/>
      <c r="E79" s="199">
        <f>'SO 7031'!L414</f>
        <v>0</v>
      </c>
      <c r="F79" s="199">
        <f>'SO 7031'!M414</f>
        <v>0</v>
      </c>
      <c r="G79" s="199">
        <f>'SO 7031'!I414</f>
        <v>0</v>
      </c>
      <c r="H79" s="200">
        <f>'SO 7031'!S414</f>
        <v>4.62</v>
      </c>
      <c r="I79" s="200">
        <f>'SO 7031'!V414</f>
        <v>0</v>
      </c>
      <c r="J79" s="200"/>
      <c r="K79" s="200"/>
      <c r="L79" s="200"/>
      <c r="M79" s="200"/>
      <c r="N79" s="200"/>
      <c r="O79" s="200"/>
      <c r="P79" s="200"/>
      <c r="Q79" s="197"/>
      <c r="R79" s="197"/>
      <c r="S79" s="197"/>
      <c r="T79" s="197"/>
      <c r="U79" s="197"/>
      <c r="V79" s="215"/>
      <c r="W79" s="302"/>
      <c r="X79" s="197"/>
      <c r="Y79" s="197"/>
      <c r="Z79" s="197"/>
    </row>
    <row r="80" spans="1:26">
      <c r="A80" s="13"/>
      <c r="B80" s="289" t="s">
        <v>71</v>
      </c>
      <c r="C80" s="202"/>
      <c r="D80" s="202"/>
      <c r="E80" s="203">
        <f>'SO 7031'!L416</f>
        <v>0</v>
      </c>
      <c r="F80" s="203">
        <f>'SO 7031'!M416</f>
        <v>0</v>
      </c>
      <c r="G80" s="203">
        <f>'SO 7031'!I416</f>
        <v>0</v>
      </c>
      <c r="H80" s="204">
        <f>'SO 7031'!S416</f>
        <v>59.64</v>
      </c>
      <c r="I80" s="204">
        <f>'SO 7031'!V416</f>
        <v>4.3099999999999996</v>
      </c>
      <c r="J80" s="204"/>
      <c r="K80" s="204"/>
      <c r="L80" s="204"/>
      <c r="M80" s="204"/>
      <c r="N80" s="204"/>
      <c r="O80" s="204"/>
      <c r="P80" s="204"/>
      <c r="Q80" s="197"/>
      <c r="R80" s="197"/>
      <c r="S80" s="197"/>
      <c r="T80" s="197"/>
      <c r="U80" s="197"/>
      <c r="V80" s="215"/>
      <c r="W80" s="302"/>
      <c r="X80" s="197"/>
      <c r="Y80" s="197"/>
      <c r="Z80" s="197"/>
    </row>
    <row r="81" spans="1:26">
      <c r="A81" s="1"/>
      <c r="B81" s="290"/>
      <c r="C81" s="1"/>
      <c r="D81" s="1"/>
      <c r="E81" s="191"/>
      <c r="F81" s="191"/>
      <c r="G81" s="191"/>
      <c r="H81" s="192"/>
      <c r="I81" s="192"/>
      <c r="J81" s="192"/>
      <c r="K81" s="192"/>
      <c r="L81" s="192"/>
      <c r="M81" s="192"/>
      <c r="N81" s="192"/>
      <c r="O81" s="192"/>
      <c r="P81" s="192"/>
      <c r="V81" s="216"/>
      <c r="W81" s="78"/>
    </row>
    <row r="82" spans="1:26">
      <c r="A82" s="13"/>
      <c r="B82" s="289" t="s">
        <v>86</v>
      </c>
      <c r="C82" s="202"/>
      <c r="D82" s="202"/>
      <c r="E82" s="199"/>
      <c r="F82" s="199"/>
      <c r="G82" s="199"/>
      <c r="H82" s="200"/>
      <c r="I82" s="200"/>
      <c r="J82" s="200"/>
      <c r="K82" s="200"/>
      <c r="L82" s="200"/>
      <c r="M82" s="200"/>
      <c r="N82" s="200"/>
      <c r="O82" s="200"/>
      <c r="P82" s="200"/>
      <c r="Q82" s="197"/>
      <c r="R82" s="197"/>
      <c r="S82" s="197"/>
      <c r="T82" s="197"/>
      <c r="U82" s="197"/>
      <c r="V82" s="215"/>
      <c r="W82" s="302"/>
      <c r="X82" s="197"/>
      <c r="Y82" s="197"/>
      <c r="Z82" s="197"/>
    </row>
    <row r="83" spans="1:26">
      <c r="A83" s="13"/>
      <c r="B83" s="288" t="s">
        <v>87</v>
      </c>
      <c r="C83" s="201"/>
      <c r="D83" s="201"/>
      <c r="E83" s="199">
        <f>'SO 7031'!L421</f>
        <v>0</v>
      </c>
      <c r="F83" s="199">
        <f>'SO 7031'!M421</f>
        <v>0</v>
      </c>
      <c r="G83" s="199">
        <f>'SO 7031'!I421</f>
        <v>0</v>
      </c>
      <c r="H83" s="200">
        <f>'SO 7031'!S421</f>
        <v>0</v>
      </c>
      <c r="I83" s="200">
        <f>'SO 7031'!V421</f>
        <v>0</v>
      </c>
      <c r="J83" s="200"/>
      <c r="K83" s="200"/>
      <c r="L83" s="200"/>
      <c r="M83" s="200"/>
      <c r="N83" s="200"/>
      <c r="O83" s="200"/>
      <c r="P83" s="200"/>
      <c r="Q83" s="197"/>
      <c r="R83" s="197"/>
      <c r="S83" s="197"/>
      <c r="T83" s="197"/>
      <c r="U83" s="197"/>
      <c r="V83" s="215"/>
      <c r="W83" s="302"/>
      <c r="X83" s="197"/>
      <c r="Y83" s="197"/>
      <c r="Z83" s="197"/>
    </row>
    <row r="84" spans="1:26">
      <c r="A84" s="13"/>
      <c r="B84" s="289" t="s">
        <v>86</v>
      </c>
      <c r="C84" s="202"/>
      <c r="D84" s="202"/>
      <c r="E84" s="203">
        <f>'SO 7031'!L423</f>
        <v>0</v>
      </c>
      <c r="F84" s="203">
        <f>'SO 7031'!M423</f>
        <v>0</v>
      </c>
      <c r="G84" s="203">
        <f>'SO 7031'!I423</f>
        <v>0</v>
      </c>
      <c r="H84" s="204">
        <f>'SO 7031'!S423</f>
        <v>0</v>
      </c>
      <c r="I84" s="204">
        <f>'SO 7031'!V423</f>
        <v>0</v>
      </c>
      <c r="J84" s="204"/>
      <c r="K84" s="204"/>
      <c r="L84" s="204"/>
      <c r="M84" s="204"/>
      <c r="N84" s="204"/>
      <c r="O84" s="204"/>
      <c r="P84" s="204"/>
      <c r="Q84" s="197"/>
      <c r="R84" s="197"/>
      <c r="S84" s="197"/>
      <c r="T84" s="197"/>
      <c r="U84" s="197"/>
      <c r="V84" s="215"/>
      <c r="W84" s="302"/>
      <c r="X84" s="197"/>
      <c r="Y84" s="197"/>
      <c r="Z84" s="197"/>
    </row>
    <row r="85" spans="1:26">
      <c r="A85" s="1"/>
      <c r="B85" s="290"/>
      <c r="C85" s="1"/>
      <c r="D85" s="1"/>
      <c r="E85" s="191"/>
      <c r="F85" s="191"/>
      <c r="G85" s="191"/>
      <c r="H85" s="192"/>
      <c r="I85" s="192"/>
      <c r="J85" s="192"/>
      <c r="K85" s="192"/>
      <c r="L85" s="192"/>
      <c r="M85" s="192"/>
      <c r="N85" s="192"/>
      <c r="O85" s="192"/>
      <c r="P85" s="192"/>
      <c r="V85" s="216"/>
      <c r="W85" s="78"/>
    </row>
    <row r="86" spans="1:26">
      <c r="A86" s="205"/>
      <c r="B86" s="291" t="s">
        <v>88</v>
      </c>
      <c r="C86" s="207"/>
      <c r="D86" s="207"/>
      <c r="E86" s="208">
        <f>'SO 7031'!L424</f>
        <v>0</v>
      </c>
      <c r="F86" s="208">
        <f>'SO 7031'!M424</f>
        <v>0</v>
      </c>
      <c r="G86" s="208">
        <f>'SO 7031'!I424</f>
        <v>0</v>
      </c>
      <c r="H86" s="209">
        <f>'SO 7031'!S424</f>
        <v>467</v>
      </c>
      <c r="I86" s="209">
        <f>'SO 7031'!V424</f>
        <v>4.3099999999999996</v>
      </c>
      <c r="J86" s="210"/>
      <c r="K86" s="210"/>
      <c r="L86" s="210"/>
      <c r="M86" s="210"/>
      <c r="N86" s="210"/>
      <c r="O86" s="210"/>
      <c r="P86" s="210"/>
      <c r="Q86" s="211"/>
      <c r="R86" s="211"/>
      <c r="S86" s="211"/>
      <c r="T86" s="211"/>
      <c r="U86" s="211"/>
      <c r="V86" s="217"/>
      <c r="W86" s="302"/>
      <c r="X86" s="206"/>
      <c r="Y86" s="206"/>
      <c r="Z86" s="206"/>
    </row>
    <row r="87" spans="1:26">
      <c r="A87" s="22"/>
      <c r="B87" s="50"/>
      <c r="C87" s="3"/>
      <c r="D87" s="3"/>
      <c r="E87" s="21"/>
      <c r="F87" s="21"/>
      <c r="G87" s="21"/>
      <c r="H87" s="218"/>
      <c r="I87" s="218"/>
      <c r="J87" s="218"/>
      <c r="K87" s="218"/>
      <c r="L87" s="218"/>
      <c r="M87" s="218"/>
      <c r="N87" s="218"/>
      <c r="O87" s="218"/>
      <c r="P87" s="218"/>
      <c r="Q87" s="14"/>
      <c r="R87" s="14"/>
      <c r="S87" s="14"/>
      <c r="T87" s="14"/>
      <c r="U87" s="14"/>
      <c r="V87" s="14"/>
      <c r="W87" s="78"/>
    </row>
    <row r="88" spans="1:26">
      <c r="A88" s="22"/>
      <c r="B88" s="50"/>
      <c r="C88" s="3"/>
      <c r="D88" s="3"/>
      <c r="E88" s="21"/>
      <c r="F88" s="21"/>
      <c r="G88" s="21"/>
      <c r="H88" s="218"/>
      <c r="I88" s="218"/>
      <c r="J88" s="218"/>
      <c r="K88" s="218"/>
      <c r="L88" s="218"/>
      <c r="M88" s="218"/>
      <c r="N88" s="218"/>
      <c r="O88" s="218"/>
      <c r="P88" s="218"/>
      <c r="Q88" s="14"/>
      <c r="R88" s="14"/>
      <c r="S88" s="14"/>
      <c r="T88" s="14"/>
      <c r="U88" s="14"/>
      <c r="V88" s="14"/>
      <c r="W88" s="78"/>
    </row>
    <row r="89" spans="1:26">
      <c r="A89" s="22"/>
      <c r="B89" s="46"/>
      <c r="C89" s="11"/>
      <c r="D89" s="11"/>
      <c r="E89" s="34"/>
      <c r="F89" s="34"/>
      <c r="G89" s="34"/>
      <c r="H89" s="219"/>
      <c r="I89" s="219"/>
      <c r="J89" s="219"/>
      <c r="K89" s="219"/>
      <c r="L89" s="219"/>
      <c r="M89" s="219"/>
      <c r="N89" s="219"/>
      <c r="O89" s="219"/>
      <c r="P89" s="219"/>
      <c r="Q89" s="23"/>
      <c r="R89" s="23"/>
      <c r="S89" s="23"/>
      <c r="T89" s="23"/>
      <c r="U89" s="23"/>
      <c r="V89" s="23"/>
      <c r="W89" s="78"/>
    </row>
    <row r="90" spans="1:26" ht="34.950000000000003" customHeight="1">
      <c r="A90" s="1"/>
      <c r="B90" s="292" t="s">
        <v>89</v>
      </c>
      <c r="C90" s="220"/>
      <c r="D90" s="220"/>
      <c r="E90" s="220"/>
      <c r="F90" s="220"/>
      <c r="G90" s="220"/>
      <c r="H90" s="220"/>
      <c r="I90" s="220"/>
      <c r="J90" s="220"/>
      <c r="K90" s="220"/>
      <c r="L90" s="220"/>
      <c r="M90" s="220"/>
      <c r="N90" s="220"/>
      <c r="O90" s="220"/>
      <c r="P90" s="220"/>
      <c r="Q90" s="220"/>
      <c r="R90" s="220"/>
      <c r="S90" s="220"/>
      <c r="T90" s="220"/>
      <c r="U90" s="220"/>
      <c r="V90" s="220"/>
      <c r="W90" s="78"/>
    </row>
    <row r="91" spans="1:26">
      <c r="A91" s="22"/>
      <c r="B91" s="123"/>
      <c r="C91" s="26"/>
      <c r="D91" s="26"/>
      <c r="E91" s="125"/>
      <c r="F91" s="125"/>
      <c r="G91" s="125"/>
      <c r="H91" s="239"/>
      <c r="I91" s="239"/>
      <c r="J91" s="239"/>
      <c r="K91" s="239"/>
      <c r="L91" s="239"/>
      <c r="M91" s="239"/>
      <c r="N91" s="239"/>
      <c r="O91" s="239"/>
      <c r="P91" s="239"/>
      <c r="Q91" s="27"/>
      <c r="R91" s="27"/>
      <c r="S91" s="27"/>
      <c r="T91" s="27"/>
      <c r="U91" s="27"/>
      <c r="V91" s="27"/>
      <c r="W91" s="78"/>
    </row>
    <row r="92" spans="1:26" ht="19.95" customHeight="1">
      <c r="A92" s="278"/>
      <c r="B92" s="293" t="s">
        <v>28</v>
      </c>
      <c r="C92" s="232"/>
      <c r="D92" s="232"/>
      <c r="E92" s="233"/>
      <c r="F92" s="234"/>
      <c r="G92" s="234"/>
      <c r="H92" s="235" t="s">
        <v>26</v>
      </c>
      <c r="I92" s="236"/>
      <c r="J92" s="237"/>
      <c r="K92" s="237"/>
      <c r="L92" s="237"/>
      <c r="M92" s="237"/>
      <c r="N92" s="237"/>
      <c r="O92" s="237"/>
      <c r="P92" s="238"/>
      <c r="Q92" s="25"/>
      <c r="R92" s="25"/>
      <c r="S92" s="25"/>
      <c r="T92" s="25"/>
      <c r="U92" s="25"/>
      <c r="V92" s="25"/>
      <c r="W92" s="78"/>
    </row>
    <row r="93" spans="1:26" ht="19.95" customHeight="1">
      <c r="A93" s="278"/>
      <c r="B93" s="283" t="s">
        <v>29</v>
      </c>
      <c r="C93" s="185"/>
      <c r="D93" s="185"/>
      <c r="E93" s="186"/>
      <c r="F93" s="228"/>
      <c r="G93" s="228"/>
      <c r="H93" s="229" t="s">
        <v>24</v>
      </c>
      <c r="I93" s="229"/>
      <c r="J93" s="218"/>
      <c r="K93" s="218"/>
      <c r="L93" s="218"/>
      <c r="M93" s="218"/>
      <c r="N93" s="218"/>
      <c r="O93" s="218"/>
      <c r="P93" s="218"/>
      <c r="Q93" s="14"/>
      <c r="R93" s="14"/>
      <c r="S93" s="14"/>
      <c r="T93" s="14"/>
      <c r="U93" s="14"/>
      <c r="V93" s="14"/>
      <c r="W93" s="78"/>
    </row>
    <row r="94" spans="1:26" ht="19.95" customHeight="1">
      <c r="A94" s="278"/>
      <c r="B94" s="283" t="s">
        <v>30</v>
      </c>
      <c r="C94" s="185"/>
      <c r="D94" s="185"/>
      <c r="E94" s="186"/>
      <c r="F94" s="228"/>
      <c r="G94" s="228"/>
      <c r="H94" s="229" t="s">
        <v>945</v>
      </c>
      <c r="I94" s="229"/>
      <c r="J94" s="218"/>
      <c r="K94" s="218"/>
      <c r="L94" s="218"/>
      <c r="M94" s="218"/>
      <c r="N94" s="218"/>
      <c r="O94" s="218"/>
      <c r="P94" s="218"/>
      <c r="Q94" s="14"/>
      <c r="R94" s="14"/>
      <c r="S94" s="14"/>
      <c r="T94" s="14"/>
      <c r="U94" s="14"/>
      <c r="V94" s="14"/>
      <c r="W94" s="78"/>
    </row>
    <row r="95" spans="1:26" ht="19.95" customHeight="1">
      <c r="A95" s="22"/>
      <c r="B95" s="285" t="s">
        <v>100</v>
      </c>
      <c r="C95" s="3"/>
      <c r="D95" s="3"/>
      <c r="E95" s="21"/>
      <c r="F95" s="21"/>
      <c r="G95" s="21"/>
      <c r="H95" s="218"/>
      <c r="I95" s="218"/>
      <c r="J95" s="218"/>
      <c r="K95" s="218"/>
      <c r="L95" s="218"/>
      <c r="M95" s="218"/>
      <c r="N95" s="218"/>
      <c r="O95" s="218"/>
      <c r="P95" s="218"/>
      <c r="Q95" s="14"/>
      <c r="R95" s="14"/>
      <c r="S95" s="14"/>
      <c r="T95" s="14"/>
      <c r="U95" s="14"/>
      <c r="V95" s="14"/>
      <c r="W95" s="78"/>
    </row>
    <row r="96" spans="1:26" ht="19.95" customHeight="1">
      <c r="A96" s="22"/>
      <c r="B96" s="285" t="s">
        <v>22</v>
      </c>
      <c r="C96" s="3"/>
      <c r="D96" s="3"/>
      <c r="E96" s="21"/>
      <c r="F96" s="21"/>
      <c r="G96" s="21"/>
      <c r="H96" s="218"/>
      <c r="I96" s="218"/>
      <c r="J96" s="218"/>
      <c r="K96" s="218"/>
      <c r="L96" s="218"/>
      <c r="M96" s="218"/>
      <c r="N96" s="218"/>
      <c r="O96" s="218"/>
      <c r="P96" s="218"/>
      <c r="Q96" s="14"/>
      <c r="R96" s="14"/>
      <c r="S96" s="14"/>
      <c r="T96" s="14"/>
      <c r="U96" s="14"/>
      <c r="V96" s="14"/>
      <c r="W96" s="78"/>
    </row>
    <row r="97" spans="1:26" ht="19.95" customHeight="1">
      <c r="A97" s="22"/>
      <c r="B97" s="50"/>
      <c r="C97" s="3"/>
      <c r="D97" s="3"/>
      <c r="E97" s="21"/>
      <c r="F97" s="21"/>
      <c r="G97" s="21"/>
      <c r="H97" s="218"/>
      <c r="I97" s="218"/>
      <c r="J97" s="218"/>
      <c r="K97" s="218"/>
      <c r="L97" s="218"/>
      <c r="M97" s="218"/>
      <c r="N97" s="218"/>
      <c r="O97" s="218"/>
      <c r="P97" s="218"/>
      <c r="Q97" s="14"/>
      <c r="R97" s="14"/>
      <c r="S97" s="14"/>
      <c r="T97" s="14"/>
      <c r="U97" s="14"/>
      <c r="V97" s="14"/>
      <c r="W97" s="78"/>
    </row>
    <row r="98" spans="1:26" ht="19.95" customHeight="1">
      <c r="A98" s="22"/>
      <c r="B98" s="50"/>
      <c r="C98" s="3"/>
      <c r="D98" s="3"/>
      <c r="E98" s="21"/>
      <c r="F98" s="21"/>
      <c r="G98" s="21"/>
      <c r="H98" s="218"/>
      <c r="I98" s="218"/>
      <c r="J98" s="218"/>
      <c r="K98" s="218"/>
      <c r="L98" s="218"/>
      <c r="M98" s="218"/>
      <c r="N98" s="218"/>
      <c r="O98" s="218"/>
      <c r="P98" s="218"/>
      <c r="Q98" s="14"/>
      <c r="R98" s="14"/>
      <c r="S98" s="14"/>
      <c r="T98" s="14"/>
      <c r="U98" s="14"/>
      <c r="V98" s="14"/>
      <c r="W98" s="78"/>
    </row>
    <row r="99" spans="1:26" ht="19.95" customHeight="1">
      <c r="A99" s="22"/>
      <c r="B99" s="294" t="s">
        <v>62</v>
      </c>
      <c r="C99" s="230"/>
      <c r="D99" s="230"/>
      <c r="E99" s="21"/>
      <c r="F99" s="21"/>
      <c r="G99" s="21"/>
      <c r="H99" s="218"/>
      <c r="I99" s="218"/>
      <c r="J99" s="218"/>
      <c r="K99" s="218"/>
      <c r="L99" s="218"/>
      <c r="M99" s="218"/>
      <c r="N99" s="218"/>
      <c r="O99" s="218"/>
      <c r="P99" s="218"/>
      <c r="Q99" s="14"/>
      <c r="R99" s="14"/>
      <c r="S99" s="14"/>
      <c r="T99" s="14"/>
      <c r="U99" s="14"/>
      <c r="V99" s="14"/>
      <c r="W99" s="78"/>
    </row>
    <row r="100" spans="1:26">
      <c r="A100" s="2"/>
      <c r="B100" s="295" t="s">
        <v>90</v>
      </c>
      <c r="C100" s="180" t="s">
        <v>91</v>
      </c>
      <c r="D100" s="180" t="s">
        <v>92</v>
      </c>
      <c r="E100" s="221"/>
      <c r="F100" s="221" t="s">
        <v>93</v>
      </c>
      <c r="G100" s="221" t="s">
        <v>94</v>
      </c>
      <c r="H100" s="222" t="s">
        <v>95</v>
      </c>
      <c r="I100" s="222" t="s">
        <v>96</v>
      </c>
      <c r="J100" s="222"/>
      <c r="K100" s="222"/>
      <c r="L100" s="222"/>
      <c r="M100" s="222"/>
      <c r="N100" s="222"/>
      <c r="O100" s="222"/>
      <c r="P100" s="222" t="s">
        <v>97</v>
      </c>
      <c r="Q100" s="223"/>
      <c r="R100" s="223"/>
      <c r="S100" s="180" t="s">
        <v>98</v>
      </c>
      <c r="T100" s="224"/>
      <c r="U100" s="224"/>
      <c r="V100" s="180" t="s">
        <v>99</v>
      </c>
      <c r="W100" s="78"/>
    </row>
    <row r="101" spans="1:26">
      <c r="A101" s="13"/>
      <c r="B101" s="296"/>
      <c r="C101" s="240"/>
      <c r="D101" s="198" t="s">
        <v>63</v>
      </c>
      <c r="E101" s="198"/>
      <c r="F101" s="194"/>
      <c r="G101" s="241"/>
      <c r="H101" s="194"/>
      <c r="I101" s="194"/>
      <c r="J101" s="195"/>
      <c r="K101" s="195"/>
      <c r="L101" s="195"/>
      <c r="M101" s="195"/>
      <c r="N101" s="195"/>
      <c r="O101" s="195"/>
      <c r="P101" s="195"/>
      <c r="Q101" s="193"/>
      <c r="R101" s="193"/>
      <c r="S101" s="193"/>
      <c r="T101" s="193"/>
      <c r="U101" s="193"/>
      <c r="V101" s="271"/>
      <c r="W101" s="302"/>
      <c r="X101" s="197"/>
      <c r="Y101" s="197"/>
      <c r="Z101" s="197"/>
    </row>
    <row r="102" spans="1:26">
      <c r="A102" s="13"/>
      <c r="B102" s="297"/>
      <c r="C102" s="243">
        <v>1</v>
      </c>
      <c r="D102" s="244" t="s">
        <v>101</v>
      </c>
      <c r="E102" s="244"/>
      <c r="F102" s="199"/>
      <c r="G102" s="242"/>
      <c r="H102" s="199"/>
      <c r="I102" s="199"/>
      <c r="J102" s="200"/>
      <c r="K102" s="200"/>
      <c r="L102" s="200"/>
      <c r="M102" s="200"/>
      <c r="N102" s="200"/>
      <c r="O102" s="200"/>
      <c r="P102" s="200"/>
      <c r="Q102" s="13"/>
      <c r="R102" s="13"/>
      <c r="S102" s="13"/>
      <c r="T102" s="13"/>
      <c r="U102" s="13"/>
      <c r="V102" s="272"/>
      <c r="W102" s="302"/>
      <c r="X102" s="197"/>
      <c r="Y102" s="197"/>
      <c r="Z102" s="197"/>
    </row>
    <row r="103" spans="1:26" ht="25.05" customHeight="1">
      <c r="A103" s="251"/>
      <c r="B103" s="298">
        <v>1</v>
      </c>
      <c r="C103" s="252" t="s">
        <v>102</v>
      </c>
      <c r="D103" s="253" t="s">
        <v>103</v>
      </c>
      <c r="E103" s="253"/>
      <c r="F103" s="246" t="s">
        <v>104</v>
      </c>
      <c r="G103" s="247">
        <v>94.117769999999993</v>
      </c>
      <c r="H103" s="254"/>
      <c r="I103" s="246">
        <f>ROUND(G103*(H103),2)</f>
        <v>0</v>
      </c>
      <c r="J103" s="248">
        <f>ROUND(G103*(N103),2)</f>
        <v>0</v>
      </c>
      <c r="K103" s="249">
        <f>ROUND(G103*(O103),2)</f>
        <v>0</v>
      </c>
      <c r="L103" s="249">
        <f>ROUND(G103*(H103),2)</f>
        <v>0</v>
      </c>
      <c r="M103" s="249"/>
      <c r="N103" s="249">
        <v>0</v>
      </c>
      <c r="O103" s="249"/>
      <c r="P103" s="255"/>
      <c r="Q103" s="255"/>
      <c r="R103" s="255"/>
      <c r="S103" s="250">
        <f>ROUND(G103*(P103),3)</f>
        <v>0</v>
      </c>
      <c r="T103" s="250"/>
      <c r="U103" s="250"/>
      <c r="V103" s="273"/>
      <c r="W103" s="78"/>
      <c r="Z103">
        <v>0</v>
      </c>
    </row>
    <row r="104" spans="1:26" ht="25.05" customHeight="1">
      <c r="A104" s="251"/>
      <c r="B104" s="298">
        <v>2</v>
      </c>
      <c r="C104" s="252" t="s">
        <v>105</v>
      </c>
      <c r="D104" s="253" t="s">
        <v>106</v>
      </c>
      <c r="E104" s="253"/>
      <c r="F104" s="246" t="s">
        <v>104</v>
      </c>
      <c r="G104" s="247">
        <v>34.905215999999996</v>
      </c>
      <c r="H104" s="254"/>
      <c r="I104" s="246">
        <f>ROUND(G104*(H104),2)</f>
        <v>0</v>
      </c>
      <c r="J104" s="248">
        <f>ROUND(G104*(N104),2)</f>
        <v>0</v>
      </c>
      <c r="K104" s="249">
        <f>ROUND(G104*(O104),2)</f>
        <v>0</v>
      </c>
      <c r="L104" s="249">
        <f>ROUND(G104*(H104),2)</f>
        <v>0</v>
      </c>
      <c r="M104" s="249"/>
      <c r="N104" s="249">
        <v>0</v>
      </c>
      <c r="O104" s="249"/>
      <c r="P104" s="255"/>
      <c r="Q104" s="255"/>
      <c r="R104" s="255"/>
      <c r="S104" s="250">
        <f>ROUND(G104*(P104),3)</f>
        <v>0</v>
      </c>
      <c r="T104" s="250"/>
      <c r="U104" s="250"/>
      <c r="V104" s="273"/>
      <c r="W104" s="78"/>
      <c r="Z104">
        <v>0</v>
      </c>
    </row>
    <row r="105" spans="1:26" ht="25.05" customHeight="1">
      <c r="A105" s="251"/>
      <c r="B105" s="298">
        <v>3</v>
      </c>
      <c r="C105" s="252" t="s">
        <v>107</v>
      </c>
      <c r="D105" s="253" t="s">
        <v>108</v>
      </c>
      <c r="E105" s="253"/>
      <c r="F105" s="246" t="s">
        <v>104</v>
      </c>
      <c r="G105" s="247">
        <v>34.905000000000001</v>
      </c>
      <c r="H105" s="254"/>
      <c r="I105" s="246">
        <f>ROUND(G105*(H105),2)</f>
        <v>0</v>
      </c>
      <c r="J105" s="248">
        <f>ROUND(G105*(N105),2)</f>
        <v>0</v>
      </c>
      <c r="K105" s="249">
        <f>ROUND(G105*(O105),2)</f>
        <v>0</v>
      </c>
      <c r="L105" s="249">
        <f>ROUND(G105*(H105),2)</f>
        <v>0</v>
      </c>
      <c r="M105" s="249"/>
      <c r="N105" s="249">
        <v>0</v>
      </c>
      <c r="O105" s="249"/>
      <c r="P105" s="255"/>
      <c r="Q105" s="255"/>
      <c r="R105" s="255"/>
      <c r="S105" s="250">
        <f>ROUND(G105*(P105),3)</f>
        <v>0</v>
      </c>
      <c r="T105" s="250"/>
      <c r="U105" s="250"/>
      <c r="V105" s="273"/>
      <c r="W105" s="78"/>
      <c r="Z105">
        <v>0</v>
      </c>
    </row>
    <row r="106" spans="1:26" ht="25.05" customHeight="1">
      <c r="A106" s="251"/>
      <c r="B106" s="298">
        <v>4</v>
      </c>
      <c r="C106" s="252" t="s">
        <v>109</v>
      </c>
      <c r="D106" s="253" t="s">
        <v>110</v>
      </c>
      <c r="E106" s="253"/>
      <c r="F106" s="246" t="s">
        <v>104</v>
      </c>
      <c r="G106" s="247">
        <v>407.12614001999998</v>
      </c>
      <c r="H106" s="254"/>
      <c r="I106" s="246">
        <f>ROUND(G106*(H106),2)</f>
        <v>0</v>
      </c>
      <c r="J106" s="248">
        <f>ROUND(G106*(N106),2)</f>
        <v>0</v>
      </c>
      <c r="K106" s="249">
        <f>ROUND(G106*(O106),2)</f>
        <v>0</v>
      </c>
      <c r="L106" s="249">
        <f>ROUND(G106*(H106),2)</f>
        <v>0</v>
      </c>
      <c r="M106" s="249"/>
      <c r="N106" s="249">
        <v>0</v>
      </c>
      <c r="O106" s="249"/>
      <c r="P106" s="255"/>
      <c r="Q106" s="255"/>
      <c r="R106" s="255"/>
      <c r="S106" s="250">
        <f>ROUND(G106*(P106),3)</f>
        <v>0</v>
      </c>
      <c r="T106" s="250"/>
      <c r="U106" s="250"/>
      <c r="V106" s="273"/>
      <c r="W106" s="78"/>
      <c r="Z106">
        <v>0</v>
      </c>
    </row>
    <row r="107" spans="1:26" ht="25.05" customHeight="1">
      <c r="A107" s="251"/>
      <c r="B107" s="298">
        <v>5</v>
      </c>
      <c r="C107" s="252" t="s">
        <v>111</v>
      </c>
      <c r="D107" s="253" t="s">
        <v>112</v>
      </c>
      <c r="E107" s="253"/>
      <c r="F107" s="246" t="s">
        <v>104</v>
      </c>
      <c r="G107" s="247">
        <v>407.12599999999998</v>
      </c>
      <c r="H107" s="254"/>
      <c r="I107" s="246">
        <f>ROUND(G107*(H107),2)</f>
        <v>0</v>
      </c>
      <c r="J107" s="248">
        <f>ROUND(G107*(N107),2)</f>
        <v>0</v>
      </c>
      <c r="K107" s="249">
        <f>ROUND(G107*(O107),2)</f>
        <v>0</v>
      </c>
      <c r="L107" s="249">
        <f>ROUND(G107*(H107),2)</f>
        <v>0</v>
      </c>
      <c r="M107" s="249"/>
      <c r="N107" s="249">
        <v>0</v>
      </c>
      <c r="O107" s="249"/>
      <c r="P107" s="255"/>
      <c r="Q107" s="255"/>
      <c r="R107" s="255"/>
      <c r="S107" s="250">
        <f>ROUND(G107*(P107),3)</f>
        <v>0</v>
      </c>
      <c r="T107" s="250"/>
      <c r="U107" s="250"/>
      <c r="V107" s="273"/>
      <c r="W107" s="78"/>
      <c r="Z107">
        <v>0</v>
      </c>
    </row>
    <row r="108" spans="1:26" ht="25.05" customHeight="1">
      <c r="A108" s="251"/>
      <c r="B108" s="298">
        <v>6</v>
      </c>
      <c r="C108" s="252" t="s">
        <v>113</v>
      </c>
      <c r="D108" s="253" t="s">
        <v>114</v>
      </c>
      <c r="E108" s="253"/>
      <c r="F108" s="246" t="s">
        <v>115</v>
      </c>
      <c r="G108" s="247">
        <v>407.12614001999998</v>
      </c>
      <c r="H108" s="254"/>
      <c r="I108" s="246">
        <f>ROUND(G108*(H108),2)</f>
        <v>0</v>
      </c>
      <c r="J108" s="248">
        <f>ROUND(G108*(N108),2)</f>
        <v>0</v>
      </c>
      <c r="K108" s="249">
        <f>ROUND(G108*(O108),2)</f>
        <v>0</v>
      </c>
      <c r="L108" s="249">
        <f>ROUND(G108*(H108),2)</f>
        <v>0</v>
      </c>
      <c r="M108" s="249"/>
      <c r="N108" s="249">
        <v>0</v>
      </c>
      <c r="O108" s="249"/>
      <c r="P108" s="255"/>
      <c r="Q108" s="255"/>
      <c r="R108" s="255"/>
      <c r="S108" s="250">
        <f>ROUND(G108*(P108),3)</f>
        <v>0</v>
      </c>
      <c r="T108" s="250"/>
      <c r="U108" s="250"/>
      <c r="V108" s="273"/>
      <c r="W108" s="78"/>
      <c r="Z108">
        <v>0</v>
      </c>
    </row>
    <row r="109" spans="1:26">
      <c r="A109" s="251"/>
      <c r="B109" s="298">
        <v>7</v>
      </c>
      <c r="C109" s="252" t="s">
        <v>116</v>
      </c>
      <c r="D109" s="253" t="s">
        <v>117</v>
      </c>
      <c r="E109" s="253"/>
      <c r="F109" s="246" t="s">
        <v>104</v>
      </c>
      <c r="G109" s="247">
        <v>443.68699999999995</v>
      </c>
      <c r="H109" s="254"/>
      <c r="I109" s="246">
        <f>ROUND(G109*(H109),2)</f>
        <v>0</v>
      </c>
      <c r="J109" s="248">
        <f>ROUND(G109*(N109),2)</f>
        <v>0</v>
      </c>
      <c r="K109" s="249">
        <f>ROUND(G109*(O109),2)</f>
        <v>0</v>
      </c>
      <c r="L109" s="249">
        <f>ROUND(G109*(H109),2)</f>
        <v>0</v>
      </c>
      <c r="M109" s="249"/>
      <c r="N109" s="249">
        <v>0</v>
      </c>
      <c r="O109" s="249"/>
      <c r="P109" s="255"/>
      <c r="Q109" s="255"/>
      <c r="R109" s="255"/>
      <c r="S109" s="250">
        <f>ROUND(G109*(P109),3)</f>
        <v>0</v>
      </c>
      <c r="T109" s="250"/>
      <c r="U109" s="250"/>
      <c r="V109" s="273"/>
      <c r="W109" s="78"/>
      <c r="Z109">
        <v>0</v>
      </c>
    </row>
    <row r="110" spans="1:26" ht="25.05" customHeight="1">
      <c r="A110" s="251"/>
      <c r="B110" s="298">
        <v>8</v>
      </c>
      <c r="C110" s="252" t="s">
        <v>118</v>
      </c>
      <c r="D110" s="253" t="s">
        <v>119</v>
      </c>
      <c r="E110" s="253"/>
      <c r="F110" s="246" t="s">
        <v>104</v>
      </c>
      <c r="G110" s="247">
        <v>443.68700000000001</v>
      </c>
      <c r="H110" s="254"/>
      <c r="I110" s="246">
        <f>ROUND(G110*(H110),2)</f>
        <v>0</v>
      </c>
      <c r="J110" s="248">
        <f>ROUND(G110*(N110),2)</f>
        <v>0</v>
      </c>
      <c r="K110" s="249">
        <f>ROUND(G110*(O110),2)</f>
        <v>0</v>
      </c>
      <c r="L110" s="249">
        <f>ROUND(G110*(H110),2)</f>
        <v>0</v>
      </c>
      <c r="M110" s="249"/>
      <c r="N110" s="249">
        <v>0</v>
      </c>
      <c r="O110" s="249"/>
      <c r="P110" s="255"/>
      <c r="Q110" s="255"/>
      <c r="R110" s="255"/>
      <c r="S110" s="250">
        <f>ROUND(G110*(P110),3)</f>
        <v>0</v>
      </c>
      <c r="T110" s="250"/>
      <c r="U110" s="250"/>
      <c r="V110" s="273"/>
      <c r="W110" s="78"/>
      <c r="Z110">
        <v>0</v>
      </c>
    </row>
    <row r="111" spans="1:26" ht="25.05" customHeight="1">
      <c r="A111" s="251"/>
      <c r="B111" s="298">
        <v>9</v>
      </c>
      <c r="C111" s="252" t="s">
        <v>120</v>
      </c>
      <c r="D111" s="253" t="s">
        <v>121</v>
      </c>
      <c r="E111" s="253"/>
      <c r="F111" s="246" t="s">
        <v>104</v>
      </c>
      <c r="G111" s="247">
        <v>443.68700000000001</v>
      </c>
      <c r="H111" s="254"/>
      <c r="I111" s="246">
        <f>ROUND(G111*(H111),2)</f>
        <v>0</v>
      </c>
      <c r="J111" s="248">
        <f>ROUND(G111*(N111),2)</f>
        <v>0</v>
      </c>
      <c r="K111" s="249">
        <f>ROUND(G111*(O111),2)</f>
        <v>0</v>
      </c>
      <c r="L111" s="249">
        <f>ROUND(G111*(H111),2)</f>
        <v>0</v>
      </c>
      <c r="M111" s="249"/>
      <c r="N111" s="249">
        <v>0</v>
      </c>
      <c r="O111" s="249"/>
      <c r="P111" s="255"/>
      <c r="Q111" s="255"/>
      <c r="R111" s="255"/>
      <c r="S111" s="250">
        <f>ROUND(G111*(P111),3)</f>
        <v>0</v>
      </c>
      <c r="T111" s="250"/>
      <c r="U111" s="250"/>
      <c r="V111" s="273"/>
      <c r="W111" s="78"/>
      <c r="Z111">
        <v>0</v>
      </c>
    </row>
    <row r="112" spans="1:26" ht="25.05" customHeight="1">
      <c r="A112" s="251"/>
      <c r="B112" s="298">
        <v>10</v>
      </c>
      <c r="C112" s="252" t="s">
        <v>122</v>
      </c>
      <c r="D112" s="253" t="s">
        <v>123</v>
      </c>
      <c r="E112" s="253"/>
      <c r="F112" s="246" t="s">
        <v>104</v>
      </c>
      <c r="G112" s="247">
        <v>84.0428675</v>
      </c>
      <c r="H112" s="254"/>
      <c r="I112" s="246">
        <f>ROUND(G112*(H112),2)</f>
        <v>0</v>
      </c>
      <c r="J112" s="248">
        <f>ROUND(G112*(N112),2)</f>
        <v>0</v>
      </c>
      <c r="K112" s="249">
        <f>ROUND(G112*(O112),2)</f>
        <v>0</v>
      </c>
      <c r="L112" s="249">
        <f>ROUND(G112*(H112),2)</f>
        <v>0</v>
      </c>
      <c r="M112" s="249"/>
      <c r="N112" s="249">
        <v>0</v>
      </c>
      <c r="O112" s="249"/>
      <c r="P112" s="255"/>
      <c r="Q112" s="255"/>
      <c r="R112" s="255"/>
      <c r="S112" s="250">
        <f>ROUND(G112*(P112),3)</f>
        <v>0</v>
      </c>
      <c r="T112" s="250"/>
      <c r="U112" s="250"/>
      <c r="V112" s="273"/>
      <c r="W112" s="78"/>
      <c r="Z112">
        <v>0</v>
      </c>
    </row>
    <row r="113" spans="1:26" ht="25.05" customHeight="1">
      <c r="A113" s="251"/>
      <c r="B113" s="298">
        <v>11</v>
      </c>
      <c r="C113" s="252" t="s">
        <v>124</v>
      </c>
      <c r="D113" s="253" t="s">
        <v>125</v>
      </c>
      <c r="E113" s="253"/>
      <c r="F113" s="246" t="s">
        <v>126</v>
      </c>
      <c r="G113" s="247">
        <v>1198.8133333333333</v>
      </c>
      <c r="H113" s="254"/>
      <c r="I113" s="246">
        <f>ROUND(G113*(H113),2)</f>
        <v>0</v>
      </c>
      <c r="J113" s="248">
        <f>ROUND(G113*(N113),2)</f>
        <v>0</v>
      </c>
      <c r="K113" s="249">
        <f>ROUND(G113*(O113),2)</f>
        <v>0</v>
      </c>
      <c r="L113" s="249">
        <f>ROUND(G113*(H113),2)</f>
        <v>0</v>
      </c>
      <c r="M113" s="249"/>
      <c r="N113" s="249">
        <v>0</v>
      </c>
      <c r="O113" s="249"/>
      <c r="P113" s="255"/>
      <c r="Q113" s="255"/>
      <c r="R113" s="255"/>
      <c r="S113" s="250">
        <f>ROUND(G113*(P113),3)</f>
        <v>0</v>
      </c>
      <c r="T113" s="250"/>
      <c r="U113" s="250"/>
      <c r="V113" s="273"/>
      <c r="W113" s="78"/>
      <c r="Z113">
        <v>0</v>
      </c>
    </row>
    <row r="114" spans="1:26" ht="34.950000000000003" customHeight="1">
      <c r="A114" s="251"/>
      <c r="B114" s="298">
        <v>12</v>
      </c>
      <c r="C114" s="252" t="s">
        <v>127</v>
      </c>
      <c r="D114" s="253" t="s">
        <v>128</v>
      </c>
      <c r="E114" s="253"/>
      <c r="F114" s="246" t="s">
        <v>104</v>
      </c>
      <c r="G114" s="247">
        <v>3.9516000000000004</v>
      </c>
      <c r="H114" s="254"/>
      <c r="I114" s="246">
        <f>ROUND(G114*(H114),2)</f>
        <v>0</v>
      </c>
      <c r="J114" s="248">
        <f>ROUND(G114*(N114),2)</f>
        <v>0</v>
      </c>
      <c r="K114" s="249">
        <f>ROUND(G114*(O114),2)</f>
        <v>0</v>
      </c>
      <c r="L114" s="249">
        <f>ROUND(G114*(H114),2)</f>
        <v>0</v>
      </c>
      <c r="M114" s="249"/>
      <c r="N114" s="249">
        <v>0</v>
      </c>
      <c r="O114" s="249"/>
      <c r="P114" s="255"/>
      <c r="Q114" s="255"/>
      <c r="R114" s="255"/>
      <c r="S114" s="250">
        <f>ROUND(G114*(P114),3)</f>
        <v>0</v>
      </c>
      <c r="T114" s="250"/>
      <c r="U114" s="250"/>
      <c r="V114" s="273"/>
      <c r="W114" s="78"/>
      <c r="Z114">
        <v>0</v>
      </c>
    </row>
    <row r="115" spans="1:26" ht="25.05" customHeight="1">
      <c r="A115" s="251"/>
      <c r="B115" s="299">
        <v>13</v>
      </c>
      <c r="C115" s="262" t="s">
        <v>129</v>
      </c>
      <c r="D115" s="263" t="s">
        <v>130</v>
      </c>
      <c r="E115" s="263"/>
      <c r="F115" s="257" t="s">
        <v>131</v>
      </c>
      <c r="G115" s="258">
        <v>6.6070752000000006</v>
      </c>
      <c r="H115" s="264"/>
      <c r="I115" s="257">
        <f>ROUND(G115*(H115),2)</f>
        <v>0</v>
      </c>
      <c r="J115" s="259">
        <f>ROUND(G115*(N115),2)</f>
        <v>0</v>
      </c>
      <c r="K115" s="260">
        <f>ROUND(G115*(O115),2)</f>
        <v>0</v>
      </c>
      <c r="L115" s="260">
        <f>ROUND(G115*(H115),2)</f>
        <v>0</v>
      </c>
      <c r="M115" s="260">
        <f>ROUND(G115*(H115),2)</f>
        <v>0</v>
      </c>
      <c r="N115" s="260">
        <v>0</v>
      </c>
      <c r="O115" s="260"/>
      <c r="P115" s="265">
        <v>1</v>
      </c>
      <c r="Q115" s="265"/>
      <c r="R115" s="265">
        <v>1</v>
      </c>
      <c r="S115" s="261">
        <f>ROUND(G115*(P115),3)</f>
        <v>6.6070000000000002</v>
      </c>
      <c r="T115" s="261"/>
      <c r="U115" s="261"/>
      <c r="V115" s="274"/>
      <c r="W115" s="78"/>
      <c r="Z115">
        <v>0</v>
      </c>
    </row>
    <row r="116" spans="1:26" ht="25.05" customHeight="1">
      <c r="A116" s="251"/>
      <c r="B116" s="298">
        <v>14</v>
      </c>
      <c r="C116" s="252" t="s">
        <v>132</v>
      </c>
      <c r="D116" s="253" t="s">
        <v>133</v>
      </c>
      <c r="E116" s="253"/>
      <c r="F116" s="246" t="s">
        <v>104</v>
      </c>
      <c r="G116" s="247">
        <v>1.6559999999999997</v>
      </c>
      <c r="H116" s="254"/>
      <c r="I116" s="246">
        <f>ROUND(G116*(H116),2)</f>
        <v>0</v>
      </c>
      <c r="J116" s="248">
        <f>ROUND(G116*(N116),2)</f>
        <v>0</v>
      </c>
      <c r="K116" s="249">
        <f>ROUND(G116*(O116),2)</f>
        <v>0</v>
      </c>
      <c r="L116" s="249">
        <f>ROUND(G116*(H116),2)</f>
        <v>0</v>
      </c>
      <c r="M116" s="249"/>
      <c r="N116" s="249">
        <v>0</v>
      </c>
      <c r="O116" s="249"/>
      <c r="P116" s="255"/>
      <c r="Q116" s="255"/>
      <c r="R116" s="255"/>
      <c r="S116" s="250">
        <f>ROUND(G116*(P116),3)</f>
        <v>0</v>
      </c>
      <c r="T116" s="250"/>
      <c r="U116" s="250"/>
      <c r="V116" s="273"/>
      <c r="W116" s="78"/>
      <c r="Z116">
        <v>0</v>
      </c>
    </row>
    <row r="117" spans="1:26" ht="25.05" customHeight="1">
      <c r="A117" s="251"/>
      <c r="B117" s="298">
        <v>15</v>
      </c>
      <c r="C117" s="252" t="s">
        <v>134</v>
      </c>
      <c r="D117" s="253" t="s">
        <v>135</v>
      </c>
      <c r="E117" s="253"/>
      <c r="F117" s="246" t="s">
        <v>104</v>
      </c>
      <c r="G117" s="247">
        <v>1.6559999999999999</v>
      </c>
      <c r="H117" s="254"/>
      <c r="I117" s="246">
        <f>ROUND(G117*(H117),2)</f>
        <v>0</v>
      </c>
      <c r="J117" s="248">
        <f>ROUND(G117*(N117),2)</f>
        <v>0</v>
      </c>
      <c r="K117" s="249">
        <f>ROUND(G117*(O117),2)</f>
        <v>0</v>
      </c>
      <c r="L117" s="249">
        <f>ROUND(G117*(H117),2)</f>
        <v>0</v>
      </c>
      <c r="M117" s="249"/>
      <c r="N117" s="249">
        <v>0</v>
      </c>
      <c r="O117" s="249"/>
      <c r="P117" s="255"/>
      <c r="Q117" s="255"/>
      <c r="R117" s="255"/>
      <c r="S117" s="250">
        <f>ROUND(G117*(P117),3)</f>
        <v>0</v>
      </c>
      <c r="T117" s="250"/>
      <c r="U117" s="250"/>
      <c r="V117" s="273"/>
      <c r="W117" s="78"/>
      <c r="Z117">
        <v>0</v>
      </c>
    </row>
    <row r="118" spans="1:26">
      <c r="A118" s="13"/>
      <c r="B118" s="297"/>
      <c r="C118" s="243">
        <v>1</v>
      </c>
      <c r="D118" s="244" t="s">
        <v>101</v>
      </c>
      <c r="E118" s="244"/>
      <c r="F118" s="199"/>
      <c r="G118" s="242"/>
      <c r="H118" s="199"/>
      <c r="I118" s="203">
        <f>ROUND((SUM(I102:I117))/1,2)</f>
        <v>0</v>
      </c>
      <c r="J118" s="200"/>
      <c r="K118" s="200"/>
      <c r="L118" s="200">
        <f>ROUND((SUM(L102:L117))/1,2)</f>
        <v>0</v>
      </c>
      <c r="M118" s="200">
        <f>ROUND((SUM(M102:M117))/1,2)</f>
        <v>0</v>
      </c>
      <c r="N118" s="200"/>
      <c r="O118" s="200"/>
      <c r="P118" s="200"/>
      <c r="Q118" s="13"/>
      <c r="R118" s="13"/>
      <c r="S118" s="13">
        <f>ROUND((SUM(S102:S117))/1,2)</f>
        <v>6.61</v>
      </c>
      <c r="T118" s="13"/>
      <c r="U118" s="13"/>
      <c r="V118" s="275">
        <f>ROUND((SUM(V102:V117))/1,2)</f>
        <v>0</v>
      </c>
      <c r="W118" s="302"/>
      <c r="X118" s="197"/>
      <c r="Y118" s="197"/>
      <c r="Z118" s="197"/>
    </row>
    <row r="119" spans="1:26">
      <c r="A119" s="1"/>
      <c r="B119" s="290"/>
      <c r="C119" s="1"/>
      <c r="D119" s="1"/>
      <c r="E119" s="191"/>
      <c r="F119" s="191"/>
      <c r="G119" s="231"/>
      <c r="H119" s="191"/>
      <c r="I119" s="191"/>
      <c r="J119" s="192"/>
      <c r="K119" s="192"/>
      <c r="L119" s="192"/>
      <c r="M119" s="192"/>
      <c r="N119" s="192"/>
      <c r="O119" s="192"/>
      <c r="P119" s="192"/>
      <c r="Q119" s="1"/>
      <c r="R119" s="1"/>
      <c r="S119" s="1"/>
      <c r="T119" s="1"/>
      <c r="U119" s="1"/>
      <c r="V119" s="276"/>
      <c r="W119" s="78"/>
    </row>
    <row r="120" spans="1:26">
      <c r="A120" s="13"/>
      <c r="B120" s="297"/>
      <c r="C120" s="243">
        <v>2</v>
      </c>
      <c r="D120" s="244" t="s">
        <v>136</v>
      </c>
      <c r="E120" s="244"/>
      <c r="F120" s="199"/>
      <c r="G120" s="242"/>
      <c r="H120" s="199"/>
      <c r="I120" s="199"/>
      <c r="J120" s="200"/>
      <c r="K120" s="200"/>
      <c r="L120" s="200"/>
      <c r="M120" s="200"/>
      <c r="N120" s="200"/>
      <c r="O120" s="200"/>
      <c r="P120" s="200"/>
      <c r="Q120" s="13"/>
      <c r="R120" s="13"/>
      <c r="S120" s="13"/>
      <c r="T120" s="13"/>
      <c r="U120" s="13"/>
      <c r="V120" s="272"/>
      <c r="W120" s="302"/>
      <c r="X120" s="197"/>
      <c r="Y120" s="197"/>
      <c r="Z120" s="197"/>
    </row>
    <row r="121" spans="1:26" ht="25.05" customHeight="1">
      <c r="A121" s="251"/>
      <c r="B121" s="298">
        <v>16</v>
      </c>
      <c r="C121" s="252" t="s">
        <v>137</v>
      </c>
      <c r="D121" s="253" t="s">
        <v>138</v>
      </c>
      <c r="E121" s="253"/>
      <c r="F121" s="246" t="s">
        <v>104</v>
      </c>
      <c r="G121" s="247">
        <v>38.780999999999999</v>
      </c>
      <c r="H121" s="254"/>
      <c r="I121" s="246">
        <f>ROUND(G121*(H121),2)</f>
        <v>0</v>
      </c>
      <c r="J121" s="248">
        <f>ROUND(G121*(N121),2)</f>
        <v>0</v>
      </c>
      <c r="K121" s="249">
        <f>ROUND(G121*(O121),2)</f>
        <v>0</v>
      </c>
      <c r="L121" s="249">
        <f>ROUND(G121*(H121),2)</f>
        <v>0</v>
      </c>
      <c r="M121" s="249"/>
      <c r="N121" s="249">
        <v>0</v>
      </c>
      <c r="O121" s="249"/>
      <c r="P121" s="255">
        <v>2.0699999999999998</v>
      </c>
      <c r="Q121" s="255"/>
      <c r="R121" s="255">
        <v>2.0699999999999998</v>
      </c>
      <c r="S121" s="250">
        <f>ROUND(G121*(P121),3)</f>
        <v>80.277000000000001</v>
      </c>
      <c r="T121" s="250"/>
      <c r="U121" s="250"/>
      <c r="V121" s="273"/>
      <c r="W121" s="78"/>
      <c r="Z121">
        <v>0</v>
      </c>
    </row>
    <row r="122" spans="1:26" ht="25.05" customHeight="1">
      <c r="A122" s="251"/>
      <c r="B122" s="298">
        <v>17</v>
      </c>
      <c r="C122" s="252" t="s">
        <v>139</v>
      </c>
      <c r="D122" s="253" t="s">
        <v>140</v>
      </c>
      <c r="E122" s="253"/>
      <c r="F122" s="246" t="s">
        <v>104</v>
      </c>
      <c r="G122" s="247">
        <v>25.245999999999999</v>
      </c>
      <c r="H122" s="254"/>
      <c r="I122" s="246">
        <f>ROUND(G122*(H122),2)</f>
        <v>0</v>
      </c>
      <c r="J122" s="248">
        <f>ROUND(G122*(N122),2)</f>
        <v>0</v>
      </c>
      <c r="K122" s="249">
        <f>ROUND(G122*(O122),2)</f>
        <v>0</v>
      </c>
      <c r="L122" s="249">
        <f>ROUND(G122*(H122),2)</f>
        <v>0</v>
      </c>
      <c r="M122" s="249"/>
      <c r="N122" s="249">
        <v>0</v>
      </c>
      <c r="O122" s="249"/>
      <c r="P122" s="255">
        <v>2.2121499999999998</v>
      </c>
      <c r="Q122" s="255"/>
      <c r="R122" s="255">
        <v>2.2121499999999998</v>
      </c>
      <c r="S122" s="250">
        <f>ROUND(G122*(P122),3)</f>
        <v>55.847999999999999</v>
      </c>
      <c r="T122" s="250"/>
      <c r="U122" s="250"/>
      <c r="V122" s="273"/>
      <c r="W122" s="78"/>
      <c r="Z122">
        <v>0</v>
      </c>
    </row>
    <row r="123" spans="1:26" ht="25.05" customHeight="1">
      <c r="A123" s="251"/>
      <c r="B123" s="298">
        <v>18</v>
      </c>
      <c r="C123" s="252" t="s">
        <v>141</v>
      </c>
      <c r="D123" s="253" t="s">
        <v>142</v>
      </c>
      <c r="E123" s="253"/>
      <c r="F123" s="246" t="s">
        <v>104</v>
      </c>
      <c r="G123" s="247">
        <v>28.165455000000001</v>
      </c>
      <c r="H123" s="254"/>
      <c r="I123" s="246">
        <f>ROUND(G123*(H123),2)</f>
        <v>0</v>
      </c>
      <c r="J123" s="248">
        <f>ROUND(G123*(N123),2)</f>
        <v>0</v>
      </c>
      <c r="K123" s="249">
        <f>ROUND(G123*(O123),2)</f>
        <v>0</v>
      </c>
      <c r="L123" s="249">
        <f>ROUND(G123*(H123),2)</f>
        <v>0</v>
      </c>
      <c r="M123" s="249"/>
      <c r="N123" s="249">
        <v>0</v>
      </c>
      <c r="O123" s="249"/>
      <c r="P123" s="255">
        <v>2.2121499999999998</v>
      </c>
      <c r="Q123" s="255"/>
      <c r="R123" s="255">
        <v>2.2121499999999998</v>
      </c>
      <c r="S123" s="250">
        <f>ROUND(G123*(P123),3)</f>
        <v>62.305999999999997</v>
      </c>
      <c r="T123" s="250"/>
      <c r="U123" s="250"/>
      <c r="V123" s="273"/>
      <c r="W123" s="78"/>
      <c r="Z123">
        <v>0</v>
      </c>
    </row>
    <row r="124" spans="1:26" ht="25.05" customHeight="1">
      <c r="A124" s="251"/>
      <c r="B124" s="298">
        <v>19</v>
      </c>
      <c r="C124" s="252" t="s">
        <v>143</v>
      </c>
      <c r="D124" s="253" t="s">
        <v>144</v>
      </c>
      <c r="E124" s="253"/>
      <c r="F124" s="246" t="s">
        <v>126</v>
      </c>
      <c r="G124" s="247">
        <v>57.884999999999991</v>
      </c>
      <c r="H124" s="254"/>
      <c r="I124" s="246">
        <f>ROUND(G124*(H124),2)</f>
        <v>0</v>
      </c>
      <c r="J124" s="248">
        <f>ROUND(G124*(N124),2)</f>
        <v>0</v>
      </c>
      <c r="K124" s="249">
        <f>ROUND(G124*(O124),2)</f>
        <v>0</v>
      </c>
      <c r="L124" s="249">
        <f>ROUND(G124*(H124),2)</f>
        <v>0</v>
      </c>
      <c r="M124" s="249"/>
      <c r="N124" s="249">
        <v>0</v>
      </c>
      <c r="O124" s="249"/>
      <c r="P124" s="255">
        <v>6.7000000000000002E-4</v>
      </c>
      <c r="Q124" s="255"/>
      <c r="R124" s="255">
        <v>6.7000000000000002E-4</v>
      </c>
      <c r="S124" s="250">
        <f>ROUND(G124*(P124),3)</f>
        <v>3.9E-2</v>
      </c>
      <c r="T124" s="250"/>
      <c r="U124" s="250"/>
      <c r="V124" s="273"/>
      <c r="W124" s="78"/>
      <c r="Z124">
        <v>0</v>
      </c>
    </row>
    <row r="125" spans="1:26" ht="25.05" customHeight="1">
      <c r="A125" s="251"/>
      <c r="B125" s="298">
        <v>20</v>
      </c>
      <c r="C125" s="252" t="s">
        <v>145</v>
      </c>
      <c r="D125" s="253" t="s">
        <v>146</v>
      </c>
      <c r="E125" s="253"/>
      <c r="F125" s="246" t="s">
        <v>126</v>
      </c>
      <c r="G125" s="247">
        <v>17.2364</v>
      </c>
      <c r="H125" s="254"/>
      <c r="I125" s="246">
        <f>ROUND(G125*(H125),2)</f>
        <v>0</v>
      </c>
      <c r="J125" s="248">
        <f>ROUND(G125*(N125),2)</f>
        <v>0</v>
      </c>
      <c r="K125" s="249">
        <f>ROUND(G125*(O125),2)</f>
        <v>0</v>
      </c>
      <c r="L125" s="249">
        <f>ROUND(G125*(H125),2)</f>
        <v>0</v>
      </c>
      <c r="M125" s="249"/>
      <c r="N125" s="249">
        <v>0</v>
      </c>
      <c r="O125" s="249"/>
      <c r="P125" s="255">
        <v>4.0699999999999998E-3</v>
      </c>
      <c r="Q125" s="255"/>
      <c r="R125" s="255">
        <v>4.0699999999999998E-3</v>
      </c>
      <c r="S125" s="250">
        <f>ROUND(G125*(P125),3)</f>
        <v>7.0000000000000007E-2</v>
      </c>
      <c r="T125" s="250"/>
      <c r="U125" s="250"/>
      <c r="V125" s="273"/>
      <c r="W125" s="78"/>
      <c r="Z125">
        <v>0</v>
      </c>
    </row>
    <row r="126" spans="1:26" ht="25.05" customHeight="1">
      <c r="A126" s="251"/>
      <c r="B126" s="298">
        <v>21</v>
      </c>
      <c r="C126" s="252" t="s">
        <v>147</v>
      </c>
      <c r="D126" s="253" t="s">
        <v>148</v>
      </c>
      <c r="E126" s="253"/>
      <c r="F126" s="246" t="s">
        <v>126</v>
      </c>
      <c r="G126" s="247">
        <v>17.236000000000001</v>
      </c>
      <c r="H126" s="254"/>
      <c r="I126" s="246">
        <f>ROUND(G126*(H126),2)</f>
        <v>0</v>
      </c>
      <c r="J126" s="248">
        <f>ROUND(G126*(N126),2)</f>
        <v>0</v>
      </c>
      <c r="K126" s="249">
        <f>ROUND(G126*(O126),2)</f>
        <v>0</v>
      </c>
      <c r="L126" s="249">
        <f>ROUND(G126*(H126),2)</f>
        <v>0</v>
      </c>
      <c r="M126" s="249"/>
      <c r="N126" s="249">
        <v>0</v>
      </c>
      <c r="O126" s="249"/>
      <c r="P126" s="255"/>
      <c r="Q126" s="255"/>
      <c r="R126" s="255"/>
      <c r="S126" s="250">
        <f>ROUND(G126*(P126),3)</f>
        <v>0</v>
      </c>
      <c r="T126" s="250"/>
      <c r="U126" s="250"/>
      <c r="V126" s="273"/>
      <c r="W126" s="78"/>
      <c r="Z126">
        <v>0</v>
      </c>
    </row>
    <row r="127" spans="1:26" ht="25.05" customHeight="1">
      <c r="A127" s="251"/>
      <c r="B127" s="298">
        <v>22</v>
      </c>
      <c r="C127" s="252" t="s">
        <v>149</v>
      </c>
      <c r="D127" s="253" t="s">
        <v>150</v>
      </c>
      <c r="E127" s="253"/>
      <c r="F127" s="246" t="s">
        <v>104</v>
      </c>
      <c r="G127" s="247">
        <v>1.6766999999999999</v>
      </c>
      <c r="H127" s="254"/>
      <c r="I127" s="246">
        <f>ROUND(G127*(H127),2)</f>
        <v>0</v>
      </c>
      <c r="J127" s="248">
        <f>ROUND(G127*(N127),2)</f>
        <v>0</v>
      </c>
      <c r="K127" s="249">
        <f>ROUND(G127*(O127),2)</f>
        <v>0</v>
      </c>
      <c r="L127" s="249">
        <f>ROUND(G127*(H127),2)</f>
        <v>0</v>
      </c>
      <c r="M127" s="249"/>
      <c r="N127" s="249">
        <v>0</v>
      </c>
      <c r="O127" s="249"/>
      <c r="P127" s="255">
        <v>2.2119</v>
      </c>
      <c r="Q127" s="255"/>
      <c r="R127" s="255">
        <v>2.2119</v>
      </c>
      <c r="S127" s="250">
        <f>ROUND(G127*(P127),3)</f>
        <v>3.7090000000000001</v>
      </c>
      <c r="T127" s="250"/>
      <c r="U127" s="250"/>
      <c r="V127" s="273"/>
      <c r="W127" s="78"/>
      <c r="Z127">
        <v>0</v>
      </c>
    </row>
    <row r="128" spans="1:26" ht="25.05" customHeight="1">
      <c r="A128" s="251"/>
      <c r="B128" s="298">
        <v>23</v>
      </c>
      <c r="C128" s="252" t="s">
        <v>151</v>
      </c>
      <c r="D128" s="253" t="s">
        <v>152</v>
      </c>
      <c r="E128" s="253"/>
      <c r="F128" s="246" t="s">
        <v>126</v>
      </c>
      <c r="G128" s="247">
        <v>2.4000000000000004</v>
      </c>
      <c r="H128" s="254"/>
      <c r="I128" s="246">
        <f>ROUND(G128*(H128),2)</f>
        <v>0</v>
      </c>
      <c r="J128" s="248">
        <f>ROUND(G128*(N128),2)</f>
        <v>0</v>
      </c>
      <c r="K128" s="249">
        <f>ROUND(G128*(O128),2)</f>
        <v>0</v>
      </c>
      <c r="L128" s="249">
        <f>ROUND(G128*(H128),2)</f>
        <v>0</v>
      </c>
      <c r="M128" s="249"/>
      <c r="N128" s="249">
        <v>0</v>
      </c>
      <c r="O128" s="249"/>
      <c r="P128" s="255">
        <v>4.0699999999999998E-3</v>
      </c>
      <c r="Q128" s="255"/>
      <c r="R128" s="255">
        <v>4.0699999999999998E-3</v>
      </c>
      <c r="S128" s="250">
        <f>ROUND(G128*(P128),3)</f>
        <v>0.01</v>
      </c>
      <c r="T128" s="250"/>
      <c r="U128" s="250"/>
      <c r="V128" s="273"/>
      <c r="W128" s="78"/>
      <c r="Z128">
        <v>0</v>
      </c>
    </row>
    <row r="129" spans="1:26" ht="25.05" customHeight="1">
      <c r="A129" s="251"/>
      <c r="B129" s="298">
        <v>24</v>
      </c>
      <c r="C129" s="252" t="s">
        <v>153</v>
      </c>
      <c r="D129" s="253" t="s">
        <v>154</v>
      </c>
      <c r="E129" s="253"/>
      <c r="F129" s="246" t="s">
        <v>126</v>
      </c>
      <c r="G129" s="247">
        <v>2.4</v>
      </c>
      <c r="H129" s="254"/>
      <c r="I129" s="246">
        <f>ROUND(G129*(H129),2)</f>
        <v>0</v>
      </c>
      <c r="J129" s="248">
        <f>ROUND(G129*(N129),2)</f>
        <v>0</v>
      </c>
      <c r="K129" s="249">
        <f>ROUND(G129*(O129),2)</f>
        <v>0</v>
      </c>
      <c r="L129" s="249">
        <f>ROUND(G129*(H129),2)</f>
        <v>0</v>
      </c>
      <c r="M129" s="249"/>
      <c r="N129" s="249">
        <v>0</v>
      </c>
      <c r="O129" s="249"/>
      <c r="P129" s="255"/>
      <c r="Q129" s="255"/>
      <c r="R129" s="255"/>
      <c r="S129" s="250">
        <f>ROUND(G129*(P129),3)</f>
        <v>0</v>
      </c>
      <c r="T129" s="250"/>
      <c r="U129" s="250"/>
      <c r="V129" s="273"/>
      <c r="W129" s="78"/>
      <c r="Z129">
        <v>0</v>
      </c>
    </row>
    <row r="130" spans="1:26" ht="25.05" customHeight="1">
      <c r="A130" s="251"/>
      <c r="B130" s="298">
        <v>25</v>
      </c>
      <c r="C130" s="252" t="s">
        <v>155</v>
      </c>
      <c r="D130" s="253" t="s">
        <v>156</v>
      </c>
      <c r="E130" s="253"/>
      <c r="F130" s="246" t="s">
        <v>157</v>
      </c>
      <c r="G130" s="247">
        <v>5</v>
      </c>
      <c r="H130" s="254"/>
      <c r="I130" s="246">
        <f>ROUND(G130*(H130),2)</f>
        <v>0</v>
      </c>
      <c r="J130" s="248">
        <f>ROUND(G130*(N130),2)</f>
        <v>0</v>
      </c>
      <c r="K130" s="249">
        <f>ROUND(G130*(O130),2)</f>
        <v>0</v>
      </c>
      <c r="L130" s="249">
        <f>ROUND(G130*(H130),2)</f>
        <v>0</v>
      </c>
      <c r="M130" s="249"/>
      <c r="N130" s="249">
        <v>0</v>
      </c>
      <c r="O130" s="249"/>
      <c r="P130" s="255">
        <v>5.0000000000000001E-3</v>
      </c>
      <c r="Q130" s="255"/>
      <c r="R130" s="255">
        <v>5.0000000000000001E-3</v>
      </c>
      <c r="S130" s="250">
        <f>ROUND(G130*(P130),3)</f>
        <v>2.5000000000000001E-2</v>
      </c>
      <c r="T130" s="250"/>
      <c r="U130" s="250"/>
      <c r="V130" s="273"/>
      <c r="W130" s="78"/>
      <c r="Z130">
        <v>0</v>
      </c>
    </row>
    <row r="131" spans="1:26" ht="25.05" customHeight="1">
      <c r="A131" s="251"/>
      <c r="B131" s="298">
        <v>26</v>
      </c>
      <c r="C131" s="252" t="s">
        <v>158</v>
      </c>
      <c r="D131" s="253" t="s">
        <v>159</v>
      </c>
      <c r="E131" s="253"/>
      <c r="F131" s="246" t="s">
        <v>104</v>
      </c>
      <c r="G131" s="247">
        <v>3.0740000000000007E-2</v>
      </c>
      <c r="H131" s="254"/>
      <c r="I131" s="246">
        <f>ROUND(G131*(H131),2)</f>
        <v>0</v>
      </c>
      <c r="J131" s="248">
        <f>ROUND(G131*(N131),2)</f>
        <v>0</v>
      </c>
      <c r="K131" s="249">
        <f>ROUND(G131*(O131),2)</f>
        <v>0</v>
      </c>
      <c r="L131" s="249">
        <f>ROUND(G131*(H131),2)</f>
        <v>0</v>
      </c>
      <c r="M131" s="249"/>
      <c r="N131" s="249">
        <v>0</v>
      </c>
      <c r="O131" s="249"/>
      <c r="P131" s="255">
        <v>2.2404799999999998</v>
      </c>
      <c r="Q131" s="255"/>
      <c r="R131" s="255">
        <v>2.2404799999999998</v>
      </c>
      <c r="S131" s="250">
        <f>ROUND(G131*(P131),3)</f>
        <v>6.9000000000000006E-2</v>
      </c>
      <c r="T131" s="250"/>
      <c r="U131" s="250"/>
      <c r="V131" s="273"/>
      <c r="W131" s="78"/>
      <c r="Z131">
        <v>0</v>
      </c>
    </row>
    <row r="132" spans="1:26" ht="25.05" customHeight="1">
      <c r="A132" s="251"/>
      <c r="B132" s="298">
        <v>27</v>
      </c>
      <c r="C132" s="252" t="s">
        <v>160</v>
      </c>
      <c r="D132" s="253" t="s">
        <v>161</v>
      </c>
      <c r="E132" s="253"/>
      <c r="F132" s="245" t="s">
        <v>126</v>
      </c>
      <c r="G132" s="247">
        <v>57.884999999999998</v>
      </c>
      <c r="H132" s="254"/>
      <c r="I132" s="246">
        <f>ROUND(G132*(H132),2)</f>
        <v>0</v>
      </c>
      <c r="J132" s="245">
        <f>ROUND(G132*(N132),2)</f>
        <v>0</v>
      </c>
      <c r="K132" s="250">
        <f>ROUND(G132*(O132),2)</f>
        <v>0</v>
      </c>
      <c r="L132" s="250">
        <f>ROUND(G132*(H132),2)</f>
        <v>0</v>
      </c>
      <c r="M132" s="250"/>
      <c r="N132" s="250">
        <v>0</v>
      </c>
      <c r="O132" s="250"/>
      <c r="P132" s="255"/>
      <c r="Q132" s="255"/>
      <c r="R132" s="255"/>
      <c r="S132" s="250">
        <f>ROUND(G132*(P132),3)</f>
        <v>0</v>
      </c>
      <c r="T132" s="250"/>
      <c r="U132" s="250"/>
      <c r="V132" s="273"/>
      <c r="W132" s="78"/>
      <c r="Z132">
        <v>0</v>
      </c>
    </row>
    <row r="133" spans="1:26" ht="25.05" customHeight="1">
      <c r="A133" s="251"/>
      <c r="B133" s="298">
        <v>28</v>
      </c>
      <c r="C133" s="252" t="s">
        <v>162</v>
      </c>
      <c r="D133" s="253" t="s">
        <v>163</v>
      </c>
      <c r="E133" s="253"/>
      <c r="F133" s="245" t="s">
        <v>131</v>
      </c>
      <c r="G133" s="247">
        <v>3.1355499999999998</v>
      </c>
      <c r="H133" s="254"/>
      <c r="I133" s="246">
        <f>ROUND(G133*(H133),2)</f>
        <v>0</v>
      </c>
      <c r="J133" s="245">
        <f>ROUND(G133*(N133),2)</f>
        <v>0</v>
      </c>
      <c r="K133" s="250">
        <f>ROUND(G133*(O133),2)</f>
        <v>0</v>
      </c>
      <c r="L133" s="250">
        <f>ROUND(G133*(H133),2)</f>
        <v>0</v>
      </c>
      <c r="M133" s="250"/>
      <c r="N133" s="250">
        <v>0</v>
      </c>
      <c r="O133" s="250"/>
      <c r="P133" s="255">
        <v>1.0197699999999998</v>
      </c>
      <c r="Q133" s="255"/>
      <c r="R133" s="255">
        <v>1.0197699999999998</v>
      </c>
      <c r="S133" s="250">
        <f>ROUND(G133*(P133),3)</f>
        <v>3.198</v>
      </c>
      <c r="T133" s="250"/>
      <c r="U133" s="250"/>
      <c r="V133" s="273"/>
      <c r="W133" s="78"/>
      <c r="Z133">
        <v>0</v>
      </c>
    </row>
    <row r="134" spans="1:26" ht="25.05" customHeight="1">
      <c r="A134" s="251"/>
      <c r="B134" s="298">
        <v>29</v>
      </c>
      <c r="C134" s="252" t="s">
        <v>164</v>
      </c>
      <c r="D134" s="253" t="s">
        <v>165</v>
      </c>
      <c r="E134" s="253"/>
      <c r="F134" s="245" t="s">
        <v>104</v>
      </c>
      <c r="G134" s="247">
        <v>4.032</v>
      </c>
      <c r="H134" s="254"/>
      <c r="I134" s="246">
        <f>ROUND(G134*(H134),2)</f>
        <v>0</v>
      </c>
      <c r="J134" s="245">
        <f>ROUND(G134*(N134),2)</f>
        <v>0</v>
      </c>
      <c r="K134" s="250">
        <f>ROUND(G134*(O134),2)</f>
        <v>0</v>
      </c>
      <c r="L134" s="250">
        <f>ROUND(G134*(H134),2)</f>
        <v>0</v>
      </c>
      <c r="M134" s="250"/>
      <c r="N134" s="250">
        <v>0</v>
      </c>
      <c r="O134" s="250"/>
      <c r="P134" s="255">
        <v>2.0128499999999998</v>
      </c>
      <c r="Q134" s="255"/>
      <c r="R134" s="255">
        <v>2.0128499999999998</v>
      </c>
      <c r="S134" s="250">
        <f>ROUND(G134*(P134),3)</f>
        <v>8.1159999999999997</v>
      </c>
      <c r="T134" s="250"/>
      <c r="U134" s="250"/>
      <c r="V134" s="273"/>
      <c r="W134" s="78"/>
      <c r="Z134">
        <v>0</v>
      </c>
    </row>
    <row r="135" spans="1:26">
      <c r="A135" s="13"/>
      <c r="B135" s="297"/>
      <c r="C135" s="243">
        <v>2</v>
      </c>
      <c r="D135" s="244" t="s">
        <v>136</v>
      </c>
      <c r="E135" s="244"/>
      <c r="F135" s="13"/>
      <c r="G135" s="242"/>
      <c r="H135" s="199"/>
      <c r="I135" s="203">
        <f>ROUND((SUM(I120:I134))/1,2)</f>
        <v>0</v>
      </c>
      <c r="J135" s="13"/>
      <c r="K135" s="13"/>
      <c r="L135" s="13">
        <f>ROUND((SUM(L120:L134))/1,2)</f>
        <v>0</v>
      </c>
      <c r="M135" s="13">
        <f>ROUND((SUM(M120:M134))/1,2)</f>
        <v>0</v>
      </c>
      <c r="N135" s="13"/>
      <c r="O135" s="13"/>
      <c r="P135" s="13"/>
      <c r="Q135" s="13"/>
      <c r="R135" s="13"/>
      <c r="S135" s="13">
        <f>ROUND((SUM(S120:S134))/1,2)</f>
        <v>213.67</v>
      </c>
      <c r="T135" s="13"/>
      <c r="U135" s="13"/>
      <c r="V135" s="275">
        <f>ROUND((SUM(V120:V134))/1,2)</f>
        <v>0</v>
      </c>
      <c r="W135" s="302"/>
      <c r="X135" s="197"/>
      <c r="Y135" s="197"/>
      <c r="Z135" s="197"/>
    </row>
    <row r="136" spans="1:26">
      <c r="A136" s="1"/>
      <c r="B136" s="290"/>
      <c r="C136" s="1"/>
      <c r="D136" s="1"/>
      <c r="E136" s="1"/>
      <c r="F136" s="1"/>
      <c r="G136" s="231"/>
      <c r="H136" s="191"/>
      <c r="I136" s="19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276"/>
      <c r="W136" s="78"/>
    </row>
    <row r="137" spans="1:26">
      <c r="A137" s="13"/>
      <c r="B137" s="297"/>
      <c r="C137" s="243">
        <v>3</v>
      </c>
      <c r="D137" s="244" t="s">
        <v>166</v>
      </c>
      <c r="E137" s="244"/>
      <c r="F137" s="13"/>
      <c r="G137" s="242"/>
      <c r="H137" s="199"/>
      <c r="I137" s="199"/>
      <c r="J137" s="13"/>
      <c r="K137" s="13"/>
      <c r="L137" s="13"/>
      <c r="M137" s="13"/>
      <c r="N137" s="13"/>
      <c r="O137" s="13"/>
      <c r="P137" s="13"/>
      <c r="Q137" s="13"/>
      <c r="R137" s="13"/>
      <c r="S137" s="13"/>
      <c r="T137" s="13"/>
      <c r="U137" s="13"/>
      <c r="V137" s="272"/>
      <c r="W137" s="302"/>
      <c r="X137" s="197"/>
      <c r="Y137" s="197"/>
      <c r="Z137" s="197"/>
    </row>
    <row r="138" spans="1:26" ht="25.05" customHeight="1">
      <c r="A138" s="251"/>
      <c r="B138" s="298">
        <v>30</v>
      </c>
      <c r="C138" s="252" t="s">
        <v>167</v>
      </c>
      <c r="D138" s="253" t="s">
        <v>168</v>
      </c>
      <c r="E138" s="253"/>
      <c r="F138" s="245" t="s">
        <v>126</v>
      </c>
      <c r="G138" s="247">
        <v>38.486499999999999</v>
      </c>
      <c r="H138" s="254"/>
      <c r="I138" s="246">
        <f>ROUND(G138*(H138),2)</f>
        <v>0</v>
      </c>
      <c r="J138" s="245">
        <f>ROUND(G138*(N138),2)</f>
        <v>0</v>
      </c>
      <c r="K138" s="250">
        <f>ROUND(G138*(O138),2)</f>
        <v>0</v>
      </c>
      <c r="L138" s="250">
        <f>ROUND(G138*(H138),2)</f>
        <v>0</v>
      </c>
      <c r="M138" s="250"/>
      <c r="N138" s="250">
        <v>0</v>
      </c>
      <c r="O138" s="250"/>
      <c r="P138" s="255">
        <v>7.3249999999999996E-2</v>
      </c>
      <c r="Q138" s="255"/>
      <c r="R138" s="255">
        <v>7.3249999999999996E-2</v>
      </c>
      <c r="S138" s="250">
        <f>ROUND(G138*(P138),3)</f>
        <v>2.819</v>
      </c>
      <c r="T138" s="250"/>
      <c r="U138" s="250"/>
      <c r="V138" s="273"/>
      <c r="W138" s="78"/>
      <c r="Z138">
        <v>0</v>
      </c>
    </row>
    <row r="139" spans="1:26" ht="25.05" customHeight="1">
      <c r="A139" s="251"/>
      <c r="B139" s="298">
        <v>31</v>
      </c>
      <c r="C139" s="252" t="s">
        <v>169</v>
      </c>
      <c r="D139" s="253" t="s">
        <v>170</v>
      </c>
      <c r="E139" s="253"/>
      <c r="F139" s="245" t="s">
        <v>171</v>
      </c>
      <c r="G139" s="247">
        <v>44</v>
      </c>
      <c r="H139" s="254"/>
      <c r="I139" s="246">
        <f>ROUND(G139*(H139),2)</f>
        <v>0</v>
      </c>
      <c r="J139" s="245">
        <f>ROUND(G139*(N139),2)</f>
        <v>0</v>
      </c>
      <c r="K139" s="250">
        <f>ROUND(G139*(O139),2)</f>
        <v>0</v>
      </c>
      <c r="L139" s="250">
        <f>ROUND(G139*(H139),2)</f>
        <v>0</v>
      </c>
      <c r="M139" s="250"/>
      <c r="N139" s="250">
        <v>0</v>
      </c>
      <c r="O139" s="250"/>
      <c r="P139" s="255">
        <v>3.2000000000000003E-4</v>
      </c>
      <c r="Q139" s="255"/>
      <c r="R139" s="255">
        <v>3.2000000000000003E-4</v>
      </c>
      <c r="S139" s="250">
        <f>ROUND(G139*(P139),3)</f>
        <v>1.4E-2</v>
      </c>
      <c r="T139" s="250"/>
      <c r="U139" s="250"/>
      <c r="V139" s="273"/>
      <c r="W139" s="78"/>
      <c r="Z139">
        <v>0</v>
      </c>
    </row>
    <row r="140" spans="1:26" ht="25.05" customHeight="1">
      <c r="A140" s="251"/>
      <c r="B140" s="298">
        <v>32</v>
      </c>
      <c r="C140" s="252" t="s">
        <v>172</v>
      </c>
      <c r="D140" s="253" t="s">
        <v>173</v>
      </c>
      <c r="E140" s="253"/>
      <c r="F140" s="245" t="s">
        <v>171</v>
      </c>
      <c r="G140" s="247">
        <v>5.5</v>
      </c>
      <c r="H140" s="254"/>
      <c r="I140" s="246">
        <f>ROUND(G140*(H140),2)</f>
        <v>0</v>
      </c>
      <c r="J140" s="245">
        <f>ROUND(G140*(N140),2)</f>
        <v>0</v>
      </c>
      <c r="K140" s="250">
        <f>ROUND(G140*(O140),2)</f>
        <v>0</v>
      </c>
      <c r="L140" s="250">
        <f>ROUND(G140*(H140),2)</f>
        <v>0</v>
      </c>
      <c r="M140" s="250"/>
      <c r="N140" s="250">
        <v>0</v>
      </c>
      <c r="O140" s="250"/>
      <c r="P140" s="255">
        <v>3.2000000000000003E-4</v>
      </c>
      <c r="Q140" s="255"/>
      <c r="R140" s="255">
        <v>3.2000000000000003E-4</v>
      </c>
      <c r="S140" s="250">
        <f>ROUND(G140*(P140),3)</f>
        <v>2E-3</v>
      </c>
      <c r="T140" s="250"/>
      <c r="U140" s="250"/>
      <c r="V140" s="273"/>
      <c r="W140" s="78"/>
      <c r="Z140">
        <v>0</v>
      </c>
    </row>
    <row r="141" spans="1:26" ht="25.05" customHeight="1">
      <c r="A141" s="251"/>
      <c r="B141" s="298">
        <v>33</v>
      </c>
      <c r="C141" s="252" t="s">
        <v>174</v>
      </c>
      <c r="D141" s="253" t="s">
        <v>175</v>
      </c>
      <c r="E141" s="253"/>
      <c r="F141" s="245" t="s">
        <v>104</v>
      </c>
      <c r="G141" s="247">
        <v>37.196799999999996</v>
      </c>
      <c r="H141" s="254"/>
      <c r="I141" s="246">
        <f>ROUND(G141*(H141),2)</f>
        <v>0</v>
      </c>
      <c r="J141" s="245">
        <f>ROUND(G141*(N141),2)</f>
        <v>0</v>
      </c>
      <c r="K141" s="250">
        <f>ROUND(G141*(O141),2)</f>
        <v>0</v>
      </c>
      <c r="L141" s="250">
        <f>ROUND(G141*(H141),2)</f>
        <v>0</v>
      </c>
      <c r="M141" s="250"/>
      <c r="N141" s="250">
        <v>0</v>
      </c>
      <c r="O141" s="250"/>
      <c r="P141" s="255">
        <v>2.2121599999999999</v>
      </c>
      <c r="Q141" s="255"/>
      <c r="R141" s="255">
        <v>2.2121599999999999</v>
      </c>
      <c r="S141" s="250">
        <f>ROUND(G141*(P141),3)</f>
        <v>82.284999999999997</v>
      </c>
      <c r="T141" s="250"/>
      <c r="U141" s="250"/>
      <c r="V141" s="273"/>
      <c r="W141" s="78"/>
      <c r="Z141">
        <v>0</v>
      </c>
    </row>
    <row r="142" spans="1:26" ht="25.05" customHeight="1">
      <c r="A142" s="251"/>
      <c r="B142" s="298">
        <v>34</v>
      </c>
      <c r="C142" s="252" t="s">
        <v>176</v>
      </c>
      <c r="D142" s="253" t="s">
        <v>177</v>
      </c>
      <c r="E142" s="253"/>
      <c r="F142" s="245" t="s">
        <v>126</v>
      </c>
      <c r="G142" s="247">
        <v>374.46800000000002</v>
      </c>
      <c r="H142" s="254"/>
      <c r="I142" s="246">
        <f>ROUND(G142*(H142),2)</f>
        <v>0</v>
      </c>
      <c r="J142" s="245">
        <f>ROUND(G142*(N142),2)</f>
        <v>0</v>
      </c>
      <c r="K142" s="250">
        <f>ROUND(G142*(O142),2)</f>
        <v>0</v>
      </c>
      <c r="L142" s="250">
        <f>ROUND(G142*(H142),2)</f>
        <v>0</v>
      </c>
      <c r="M142" s="250"/>
      <c r="N142" s="250">
        <v>0</v>
      </c>
      <c r="O142" s="250"/>
      <c r="P142" s="255">
        <v>3.3400000000000001E-3</v>
      </c>
      <c r="Q142" s="255"/>
      <c r="R142" s="255">
        <v>3.3400000000000001E-3</v>
      </c>
      <c r="S142" s="250">
        <f>ROUND(G142*(P142),3)</f>
        <v>1.2509999999999999</v>
      </c>
      <c r="T142" s="250"/>
      <c r="U142" s="250"/>
      <c r="V142" s="273"/>
      <c r="W142" s="78"/>
      <c r="Z142">
        <v>0</v>
      </c>
    </row>
    <row r="143" spans="1:26" ht="25.05" customHeight="1">
      <c r="A143" s="251"/>
      <c r="B143" s="298">
        <v>35</v>
      </c>
      <c r="C143" s="252" t="s">
        <v>178</v>
      </c>
      <c r="D143" s="253" t="s">
        <v>179</v>
      </c>
      <c r="E143" s="253"/>
      <c r="F143" s="245" t="s">
        <v>126</v>
      </c>
      <c r="G143" s="247">
        <v>374.46800000000002</v>
      </c>
      <c r="H143" s="254"/>
      <c r="I143" s="246">
        <f>ROUND(G143*(H143),2)</f>
        <v>0</v>
      </c>
      <c r="J143" s="245">
        <f>ROUND(G143*(N143),2)</f>
        <v>0</v>
      </c>
      <c r="K143" s="250">
        <f>ROUND(G143*(O143),2)</f>
        <v>0</v>
      </c>
      <c r="L143" s="250">
        <f>ROUND(G143*(H143),2)</f>
        <v>0</v>
      </c>
      <c r="M143" s="250"/>
      <c r="N143" s="250">
        <v>0</v>
      </c>
      <c r="O143" s="250"/>
      <c r="P143" s="255"/>
      <c r="Q143" s="255"/>
      <c r="R143" s="255"/>
      <c r="S143" s="250">
        <f>ROUND(G143*(P143),3)</f>
        <v>0</v>
      </c>
      <c r="T143" s="250"/>
      <c r="U143" s="250"/>
      <c r="V143" s="273"/>
      <c r="W143" s="78"/>
      <c r="Z143">
        <v>0</v>
      </c>
    </row>
    <row r="144" spans="1:26" ht="25.05" customHeight="1">
      <c r="A144" s="251"/>
      <c r="B144" s="298">
        <v>36</v>
      </c>
      <c r="C144" s="252" t="s">
        <v>180</v>
      </c>
      <c r="D144" s="253" t="s">
        <v>181</v>
      </c>
      <c r="E144" s="253"/>
      <c r="F144" s="245" t="s">
        <v>131</v>
      </c>
      <c r="G144" s="247">
        <v>2.6850899999999998</v>
      </c>
      <c r="H144" s="254"/>
      <c r="I144" s="246">
        <f>ROUND(G144*(H144),2)</f>
        <v>0</v>
      </c>
      <c r="J144" s="245">
        <f>ROUND(G144*(N144),2)</f>
        <v>0</v>
      </c>
      <c r="K144" s="250">
        <f>ROUND(G144*(O144),2)</f>
        <v>0</v>
      </c>
      <c r="L144" s="250">
        <f>ROUND(G144*(H144),2)</f>
        <v>0</v>
      </c>
      <c r="M144" s="250"/>
      <c r="N144" s="250">
        <v>0</v>
      </c>
      <c r="O144" s="250"/>
      <c r="P144" s="255">
        <v>1.0159500000000001</v>
      </c>
      <c r="Q144" s="255"/>
      <c r="R144" s="255">
        <v>1.0159500000000001</v>
      </c>
      <c r="S144" s="250">
        <f>ROUND(G144*(P144),3)</f>
        <v>2.7280000000000002</v>
      </c>
      <c r="T144" s="250"/>
      <c r="U144" s="250"/>
      <c r="V144" s="273"/>
      <c r="W144" s="78"/>
      <c r="Z144">
        <v>0</v>
      </c>
    </row>
    <row r="145" spans="1:26">
      <c r="A145" s="13"/>
      <c r="B145" s="297"/>
      <c r="C145" s="243">
        <v>3</v>
      </c>
      <c r="D145" s="244" t="s">
        <v>166</v>
      </c>
      <c r="E145" s="244"/>
      <c r="F145" s="13"/>
      <c r="G145" s="242"/>
      <c r="H145" s="199"/>
      <c r="I145" s="203">
        <f>ROUND((SUM(I137:I144))/1,2)</f>
        <v>0</v>
      </c>
      <c r="J145" s="13"/>
      <c r="K145" s="13"/>
      <c r="L145" s="13">
        <f>ROUND((SUM(L137:L144))/1,2)</f>
        <v>0</v>
      </c>
      <c r="M145" s="13">
        <f>ROUND((SUM(M137:M144))/1,2)</f>
        <v>0</v>
      </c>
      <c r="N145" s="13"/>
      <c r="O145" s="13"/>
      <c r="P145" s="13"/>
      <c r="Q145" s="13"/>
      <c r="R145" s="13"/>
      <c r="S145" s="13">
        <f>ROUND((SUM(S137:S144))/1,2)</f>
        <v>89.1</v>
      </c>
      <c r="T145" s="13"/>
      <c r="U145" s="13"/>
      <c r="V145" s="275">
        <f>ROUND((SUM(V137:V144))/1,2)</f>
        <v>0</v>
      </c>
      <c r="W145" s="302"/>
      <c r="X145" s="197"/>
      <c r="Y145" s="197"/>
      <c r="Z145" s="197"/>
    </row>
    <row r="146" spans="1:26">
      <c r="A146" s="1"/>
      <c r="B146" s="290"/>
      <c r="C146" s="1"/>
      <c r="D146" s="1"/>
      <c r="E146" s="1"/>
      <c r="F146" s="1"/>
      <c r="G146" s="231"/>
      <c r="H146" s="191"/>
      <c r="I146" s="19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276"/>
      <c r="W146" s="78"/>
    </row>
    <row r="147" spans="1:26">
      <c r="A147" s="13"/>
      <c r="B147" s="297"/>
      <c r="C147" s="243">
        <v>4</v>
      </c>
      <c r="D147" s="244" t="s">
        <v>182</v>
      </c>
      <c r="E147" s="244"/>
      <c r="F147" s="13"/>
      <c r="G147" s="242"/>
      <c r="H147" s="199"/>
      <c r="I147" s="199"/>
      <c r="J147" s="13"/>
      <c r="K147" s="13"/>
      <c r="L147" s="13"/>
      <c r="M147" s="13"/>
      <c r="N147" s="13"/>
      <c r="O147" s="13"/>
      <c r="P147" s="13"/>
      <c r="Q147" s="13"/>
      <c r="R147" s="13"/>
      <c r="S147" s="13"/>
      <c r="T147" s="13"/>
      <c r="U147" s="13"/>
      <c r="V147" s="272"/>
      <c r="W147" s="302"/>
      <c r="X147" s="197"/>
      <c r="Y147" s="197"/>
      <c r="Z147" s="197"/>
    </row>
    <row r="148" spans="1:26" ht="25.05" customHeight="1">
      <c r="A148" s="251"/>
      <c r="B148" s="298">
        <v>37</v>
      </c>
      <c r="C148" s="252" t="s">
        <v>183</v>
      </c>
      <c r="D148" s="253" t="s">
        <v>184</v>
      </c>
      <c r="E148" s="253"/>
      <c r="F148" s="245" t="s">
        <v>104</v>
      </c>
      <c r="G148" s="247">
        <v>2.22295</v>
      </c>
      <c r="H148" s="254"/>
      <c r="I148" s="246">
        <f>ROUND(G148*(H148),2)</f>
        <v>0</v>
      </c>
      <c r="J148" s="245">
        <f>ROUND(G148*(N148),2)</f>
        <v>0</v>
      </c>
      <c r="K148" s="250">
        <f>ROUND(G148*(O148),2)</f>
        <v>0</v>
      </c>
      <c r="L148" s="250">
        <f>ROUND(G148*(H148),2)</f>
        <v>0</v>
      </c>
      <c r="M148" s="250"/>
      <c r="N148" s="250">
        <v>0</v>
      </c>
      <c r="O148" s="250"/>
      <c r="P148" s="255">
        <v>2.2396500000000001</v>
      </c>
      <c r="Q148" s="255"/>
      <c r="R148" s="255">
        <v>2.2396500000000001</v>
      </c>
      <c r="S148" s="250">
        <f>ROUND(G148*(P148),3)</f>
        <v>4.9790000000000001</v>
      </c>
      <c r="T148" s="250"/>
      <c r="U148" s="250"/>
      <c r="V148" s="273"/>
      <c r="W148" s="78"/>
      <c r="Z148">
        <v>0</v>
      </c>
    </row>
    <row r="149" spans="1:26" ht="25.05" customHeight="1">
      <c r="A149" s="251"/>
      <c r="B149" s="298">
        <v>38</v>
      </c>
      <c r="C149" s="252" t="s">
        <v>185</v>
      </c>
      <c r="D149" s="253" t="s">
        <v>186</v>
      </c>
      <c r="E149" s="253"/>
      <c r="F149" s="245" t="s">
        <v>131</v>
      </c>
      <c r="G149" s="247">
        <v>5.4109999999999998E-2</v>
      </c>
      <c r="H149" s="254"/>
      <c r="I149" s="246">
        <f>ROUND(G149*(H149),2)</f>
        <v>0</v>
      </c>
      <c r="J149" s="245">
        <f>ROUND(G149*(N149),2)</f>
        <v>0</v>
      </c>
      <c r="K149" s="250">
        <f>ROUND(G149*(O149),2)</f>
        <v>0</v>
      </c>
      <c r="L149" s="250">
        <f>ROUND(G149*(H149),2)</f>
        <v>0</v>
      </c>
      <c r="M149" s="250"/>
      <c r="N149" s="250">
        <v>0</v>
      </c>
      <c r="O149" s="250"/>
      <c r="P149" s="255">
        <v>1.01712</v>
      </c>
      <c r="Q149" s="255"/>
      <c r="R149" s="255">
        <v>1.01712</v>
      </c>
      <c r="S149" s="250">
        <f>ROUND(G149*(P149),3)</f>
        <v>5.5E-2</v>
      </c>
      <c r="T149" s="250"/>
      <c r="U149" s="250"/>
      <c r="V149" s="273"/>
      <c r="W149" s="78"/>
      <c r="Z149">
        <v>0</v>
      </c>
    </row>
    <row r="150" spans="1:26" ht="25.05" customHeight="1">
      <c r="A150" s="251"/>
      <c r="B150" s="298">
        <v>39</v>
      </c>
      <c r="C150" s="252" t="s">
        <v>187</v>
      </c>
      <c r="D150" s="253" t="s">
        <v>188</v>
      </c>
      <c r="E150" s="253"/>
      <c r="F150" s="245" t="s">
        <v>126</v>
      </c>
      <c r="G150" s="247">
        <v>8.4192</v>
      </c>
      <c r="H150" s="254"/>
      <c r="I150" s="246">
        <f>ROUND(G150*(H150),2)</f>
        <v>0</v>
      </c>
      <c r="J150" s="245">
        <f>ROUND(G150*(N150),2)</f>
        <v>0</v>
      </c>
      <c r="K150" s="250">
        <f>ROUND(G150*(O150),2)</f>
        <v>0</v>
      </c>
      <c r="L150" s="250">
        <f>ROUND(G150*(H150),2)</f>
        <v>0</v>
      </c>
      <c r="M150" s="250"/>
      <c r="N150" s="250">
        <v>0</v>
      </c>
      <c r="O150" s="250"/>
      <c r="P150" s="255">
        <v>8.4600000000000005E-3</v>
      </c>
      <c r="Q150" s="255"/>
      <c r="R150" s="255">
        <v>8.4600000000000005E-3</v>
      </c>
      <c r="S150" s="250">
        <f>ROUND(G150*(P150),3)</f>
        <v>7.0999999999999994E-2</v>
      </c>
      <c r="T150" s="250"/>
      <c r="U150" s="250"/>
      <c r="V150" s="273"/>
      <c r="W150" s="78"/>
      <c r="Z150">
        <v>0</v>
      </c>
    </row>
    <row r="151" spans="1:26" ht="25.05" customHeight="1">
      <c r="A151" s="251"/>
      <c r="B151" s="298">
        <v>40</v>
      </c>
      <c r="C151" s="252" t="s">
        <v>189</v>
      </c>
      <c r="D151" s="253" t="s">
        <v>190</v>
      </c>
      <c r="E151" s="253"/>
      <c r="F151" s="245" t="s">
        <v>126</v>
      </c>
      <c r="G151" s="247">
        <v>8.4190000000000005</v>
      </c>
      <c r="H151" s="254"/>
      <c r="I151" s="246">
        <f>ROUND(G151*(H151),2)</f>
        <v>0</v>
      </c>
      <c r="J151" s="245">
        <f>ROUND(G151*(N151),2)</f>
        <v>0</v>
      </c>
      <c r="K151" s="250">
        <f>ROUND(G151*(O151),2)</f>
        <v>0</v>
      </c>
      <c r="L151" s="250">
        <f>ROUND(G151*(H151),2)</f>
        <v>0</v>
      </c>
      <c r="M151" s="250"/>
      <c r="N151" s="250">
        <v>0</v>
      </c>
      <c r="O151" s="250"/>
      <c r="P151" s="255"/>
      <c r="Q151" s="255"/>
      <c r="R151" s="255"/>
      <c r="S151" s="250">
        <f>ROUND(G151*(P151),3)</f>
        <v>0</v>
      </c>
      <c r="T151" s="250"/>
      <c r="U151" s="250"/>
      <c r="V151" s="273"/>
      <c r="W151" s="78"/>
      <c r="Z151">
        <v>0</v>
      </c>
    </row>
    <row r="152" spans="1:26" ht="25.05" customHeight="1">
      <c r="A152" s="251"/>
      <c r="B152" s="298">
        <v>41</v>
      </c>
      <c r="C152" s="252" t="s">
        <v>191</v>
      </c>
      <c r="D152" s="253" t="s">
        <v>192</v>
      </c>
      <c r="E152" s="253"/>
      <c r="F152" s="245" t="s">
        <v>126</v>
      </c>
      <c r="G152" s="247">
        <v>7.7939999999999996</v>
      </c>
      <c r="H152" s="254"/>
      <c r="I152" s="246">
        <f>ROUND(G152*(H152),2)</f>
        <v>0</v>
      </c>
      <c r="J152" s="245">
        <f>ROUND(G152*(N152),2)</f>
        <v>0</v>
      </c>
      <c r="K152" s="250">
        <f>ROUND(G152*(O152),2)</f>
        <v>0</v>
      </c>
      <c r="L152" s="250">
        <f>ROUND(G152*(H152),2)</f>
        <v>0</v>
      </c>
      <c r="M152" s="250"/>
      <c r="N152" s="250">
        <v>0</v>
      </c>
      <c r="O152" s="250"/>
      <c r="P152" s="255">
        <v>4.3100000000000005E-3</v>
      </c>
      <c r="Q152" s="255"/>
      <c r="R152" s="255">
        <v>4.3100000000000005E-3</v>
      </c>
      <c r="S152" s="250">
        <f>ROUND(G152*(P152),3)</f>
        <v>3.4000000000000002E-2</v>
      </c>
      <c r="T152" s="250"/>
      <c r="U152" s="250"/>
      <c r="V152" s="273"/>
      <c r="W152" s="78"/>
      <c r="Z152">
        <v>0</v>
      </c>
    </row>
    <row r="153" spans="1:26" ht="25.05" customHeight="1">
      <c r="A153" s="251"/>
      <c r="B153" s="298">
        <v>42</v>
      </c>
      <c r="C153" s="252" t="s">
        <v>193</v>
      </c>
      <c r="D153" s="253" t="s">
        <v>194</v>
      </c>
      <c r="E153" s="253"/>
      <c r="F153" s="245" t="s">
        <v>126</v>
      </c>
      <c r="G153" s="247">
        <v>7.7939999999999996</v>
      </c>
      <c r="H153" s="254"/>
      <c r="I153" s="246">
        <f>ROUND(G153*(H153),2)</f>
        <v>0</v>
      </c>
      <c r="J153" s="245">
        <f>ROUND(G153*(N153),2)</f>
        <v>0</v>
      </c>
      <c r="K153" s="250">
        <f>ROUND(G153*(O153),2)</f>
        <v>0</v>
      </c>
      <c r="L153" s="250">
        <f>ROUND(G153*(H153),2)</f>
        <v>0</v>
      </c>
      <c r="M153" s="250"/>
      <c r="N153" s="250">
        <v>0</v>
      </c>
      <c r="O153" s="250"/>
      <c r="P153" s="255"/>
      <c r="Q153" s="255"/>
      <c r="R153" s="255"/>
      <c r="S153" s="250">
        <f>ROUND(G153*(P153),3)</f>
        <v>0</v>
      </c>
      <c r="T153" s="250"/>
      <c r="U153" s="250"/>
      <c r="V153" s="273"/>
      <c r="W153" s="78"/>
      <c r="Z153">
        <v>0</v>
      </c>
    </row>
    <row r="154" spans="1:26">
      <c r="A154" s="13"/>
      <c r="B154" s="297"/>
      <c r="C154" s="243">
        <v>4</v>
      </c>
      <c r="D154" s="244" t="s">
        <v>182</v>
      </c>
      <c r="E154" s="244"/>
      <c r="F154" s="13"/>
      <c r="G154" s="242"/>
      <c r="H154" s="199"/>
      <c r="I154" s="203">
        <f>ROUND((SUM(I147:I153))/1,2)</f>
        <v>0</v>
      </c>
      <c r="J154" s="13"/>
      <c r="K154" s="13"/>
      <c r="L154" s="13">
        <f>ROUND((SUM(L147:L153))/1,2)</f>
        <v>0</v>
      </c>
      <c r="M154" s="13">
        <f>ROUND((SUM(M147:M153))/1,2)</f>
        <v>0</v>
      </c>
      <c r="N154" s="13"/>
      <c r="O154" s="13"/>
      <c r="P154" s="13"/>
      <c r="Q154" s="13"/>
      <c r="R154" s="13"/>
      <c r="S154" s="13">
        <f>ROUND((SUM(S147:S153))/1,2)</f>
        <v>5.14</v>
      </c>
      <c r="T154" s="13"/>
      <c r="U154" s="13"/>
      <c r="V154" s="275">
        <f>ROUND((SUM(V147:V153))/1,2)</f>
        <v>0</v>
      </c>
      <c r="W154" s="302"/>
      <c r="X154" s="197"/>
      <c r="Y154" s="197"/>
      <c r="Z154" s="197"/>
    </row>
    <row r="155" spans="1:26">
      <c r="A155" s="1"/>
      <c r="B155" s="290"/>
      <c r="C155" s="1"/>
      <c r="D155" s="1"/>
      <c r="E155" s="1"/>
      <c r="F155" s="1"/>
      <c r="G155" s="231"/>
      <c r="H155" s="191"/>
      <c r="I155" s="19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276"/>
      <c r="W155" s="78"/>
    </row>
    <row r="156" spans="1:26">
      <c r="A156" s="13"/>
      <c r="B156" s="297"/>
      <c r="C156" s="243">
        <v>6</v>
      </c>
      <c r="D156" s="244" t="s">
        <v>195</v>
      </c>
      <c r="E156" s="244"/>
      <c r="F156" s="13"/>
      <c r="G156" s="242"/>
      <c r="H156" s="199"/>
      <c r="I156" s="199"/>
      <c r="J156" s="13"/>
      <c r="K156" s="13"/>
      <c r="L156" s="13"/>
      <c r="M156" s="13"/>
      <c r="N156" s="13"/>
      <c r="O156" s="13"/>
      <c r="P156" s="13"/>
      <c r="Q156" s="13"/>
      <c r="R156" s="13"/>
      <c r="S156" s="13"/>
      <c r="T156" s="13"/>
      <c r="U156" s="13"/>
      <c r="V156" s="272"/>
      <c r="W156" s="302"/>
      <c r="X156" s="197"/>
      <c r="Y156" s="197"/>
      <c r="Z156" s="197"/>
    </row>
    <row r="157" spans="1:26" ht="25.05" customHeight="1">
      <c r="A157" s="251"/>
      <c r="B157" s="298">
        <v>43</v>
      </c>
      <c r="C157" s="252" t="s">
        <v>196</v>
      </c>
      <c r="D157" s="253" t="s">
        <v>197</v>
      </c>
      <c r="E157" s="253"/>
      <c r="F157" s="245" t="s">
        <v>157</v>
      </c>
      <c r="G157" s="247">
        <v>3</v>
      </c>
      <c r="H157" s="254"/>
      <c r="I157" s="246">
        <f>ROUND(G157*(H157),2)</f>
        <v>0</v>
      </c>
      <c r="J157" s="245">
        <f>ROUND(G157*(N157),2)</f>
        <v>0</v>
      </c>
      <c r="K157" s="250">
        <f>ROUND(G157*(O157),2)</f>
        <v>0</v>
      </c>
      <c r="L157" s="250">
        <f>ROUND(G157*(H157),2)</f>
        <v>0</v>
      </c>
      <c r="M157" s="250"/>
      <c r="N157" s="250">
        <v>0</v>
      </c>
      <c r="O157" s="250"/>
      <c r="P157" s="255">
        <v>1.7500000000000002E-2</v>
      </c>
      <c r="Q157" s="255"/>
      <c r="R157" s="255">
        <v>1.7500000000000002E-2</v>
      </c>
      <c r="S157" s="250">
        <f>ROUND(G157*(P157),3)</f>
        <v>5.2999999999999999E-2</v>
      </c>
      <c r="T157" s="250"/>
      <c r="U157" s="250"/>
      <c r="V157" s="273"/>
      <c r="W157" s="78"/>
      <c r="Z157">
        <v>0</v>
      </c>
    </row>
    <row r="158" spans="1:26" ht="25.05" customHeight="1">
      <c r="A158" s="251"/>
      <c r="B158" s="298">
        <v>44</v>
      </c>
      <c r="C158" s="252" t="s">
        <v>198</v>
      </c>
      <c r="D158" s="253" t="s">
        <v>199</v>
      </c>
      <c r="E158" s="253"/>
      <c r="F158" s="245" t="s">
        <v>126</v>
      </c>
      <c r="G158" s="247">
        <v>64.876799999999989</v>
      </c>
      <c r="H158" s="254"/>
      <c r="I158" s="246">
        <f>ROUND(G158*(H158),2)</f>
        <v>0</v>
      </c>
      <c r="J158" s="245">
        <f>ROUND(G158*(N158),2)</f>
        <v>0</v>
      </c>
      <c r="K158" s="250">
        <f>ROUND(G158*(O158),2)</f>
        <v>0</v>
      </c>
      <c r="L158" s="250">
        <f>ROUND(G158*(H158),2)</f>
        <v>0</v>
      </c>
      <c r="M158" s="250"/>
      <c r="N158" s="250">
        <v>0</v>
      </c>
      <c r="O158" s="250"/>
      <c r="P158" s="255">
        <v>3.4970000000000001E-2</v>
      </c>
      <c r="Q158" s="255"/>
      <c r="R158" s="255">
        <v>3.4970000000000001E-2</v>
      </c>
      <c r="S158" s="250">
        <f>ROUND(G158*(P158),3)</f>
        <v>2.2690000000000001</v>
      </c>
      <c r="T158" s="250"/>
      <c r="U158" s="250"/>
      <c r="V158" s="273"/>
      <c r="W158" s="78"/>
      <c r="Z158">
        <v>0</v>
      </c>
    </row>
    <row r="159" spans="1:26" ht="25.05" customHeight="1">
      <c r="A159" s="251"/>
      <c r="B159" s="298">
        <v>45</v>
      </c>
      <c r="C159" s="252" t="s">
        <v>200</v>
      </c>
      <c r="D159" s="253" t="s">
        <v>201</v>
      </c>
      <c r="E159" s="253"/>
      <c r="F159" s="245" t="s">
        <v>126</v>
      </c>
      <c r="G159" s="247">
        <v>55.25</v>
      </c>
      <c r="H159" s="254"/>
      <c r="I159" s="246">
        <f>ROUND(G159*(H159),2)</f>
        <v>0</v>
      </c>
      <c r="J159" s="245">
        <f>ROUND(G159*(N159),2)</f>
        <v>0</v>
      </c>
      <c r="K159" s="250">
        <f>ROUND(G159*(O159),2)</f>
        <v>0</v>
      </c>
      <c r="L159" s="250">
        <f>ROUND(G159*(H159),2)</f>
        <v>0</v>
      </c>
      <c r="M159" s="250"/>
      <c r="N159" s="250">
        <v>0</v>
      </c>
      <c r="O159" s="250"/>
      <c r="P159" s="255">
        <v>0.10005</v>
      </c>
      <c r="Q159" s="255"/>
      <c r="R159" s="255">
        <v>0.10005</v>
      </c>
      <c r="S159" s="250">
        <f>ROUND(G159*(P159),3)</f>
        <v>5.5279999999999996</v>
      </c>
      <c r="T159" s="250"/>
      <c r="U159" s="250"/>
      <c r="V159" s="273"/>
      <c r="W159" s="78"/>
      <c r="Z159">
        <v>0</v>
      </c>
    </row>
    <row r="160" spans="1:26" ht="25.05" customHeight="1">
      <c r="A160" s="251"/>
      <c r="B160" s="298">
        <v>46</v>
      </c>
      <c r="C160" s="252" t="s">
        <v>202</v>
      </c>
      <c r="D160" s="253" t="s">
        <v>203</v>
      </c>
      <c r="E160" s="253"/>
      <c r="F160" s="245" t="s">
        <v>104</v>
      </c>
      <c r="G160" s="247">
        <v>18.462297500000002</v>
      </c>
      <c r="H160" s="254"/>
      <c r="I160" s="246">
        <f>ROUND(G160*(H160),2)</f>
        <v>0</v>
      </c>
      <c r="J160" s="245">
        <f>ROUND(G160*(N160),2)</f>
        <v>0</v>
      </c>
      <c r="K160" s="250">
        <f>ROUND(G160*(O160),2)</f>
        <v>0</v>
      </c>
      <c r="L160" s="250">
        <f>ROUND(G160*(H160),2)</f>
        <v>0</v>
      </c>
      <c r="M160" s="250"/>
      <c r="N160" s="250">
        <v>0</v>
      </c>
      <c r="O160" s="250"/>
      <c r="P160" s="255">
        <v>2.2677700000000001</v>
      </c>
      <c r="Q160" s="255"/>
      <c r="R160" s="255">
        <v>2.2677700000000001</v>
      </c>
      <c r="S160" s="250">
        <f>ROUND(G160*(P160),3)</f>
        <v>41.868000000000002</v>
      </c>
      <c r="T160" s="250"/>
      <c r="U160" s="250"/>
      <c r="V160" s="273"/>
      <c r="W160" s="78"/>
      <c r="Z160">
        <v>0</v>
      </c>
    </row>
    <row r="161" spans="1:26" ht="25.05" customHeight="1">
      <c r="A161" s="251"/>
      <c r="B161" s="298">
        <v>47</v>
      </c>
      <c r="C161" s="252" t="s">
        <v>204</v>
      </c>
      <c r="D161" s="253" t="s">
        <v>205</v>
      </c>
      <c r="E161" s="253"/>
      <c r="F161" s="245" t="s">
        <v>104</v>
      </c>
      <c r="G161" s="247">
        <v>8.0064853500000019</v>
      </c>
      <c r="H161" s="254"/>
      <c r="I161" s="246">
        <f>ROUND(G161*(H161),2)</f>
        <v>0</v>
      </c>
      <c r="J161" s="245">
        <f>ROUND(G161*(N161),2)</f>
        <v>0</v>
      </c>
      <c r="K161" s="250">
        <f>ROUND(G161*(O161),2)</f>
        <v>0</v>
      </c>
      <c r="L161" s="250">
        <f>ROUND(G161*(H161),2)</f>
        <v>0</v>
      </c>
      <c r="M161" s="250"/>
      <c r="N161" s="250">
        <v>0</v>
      </c>
      <c r="O161" s="250"/>
      <c r="P161" s="255">
        <v>2.2395700000000001</v>
      </c>
      <c r="Q161" s="255"/>
      <c r="R161" s="255">
        <v>2.2395700000000001</v>
      </c>
      <c r="S161" s="250">
        <f>ROUND(G161*(P161),3)</f>
        <v>17.931000000000001</v>
      </c>
      <c r="T161" s="250"/>
      <c r="U161" s="250"/>
      <c r="V161" s="273"/>
      <c r="W161" s="78"/>
      <c r="Z161">
        <v>0</v>
      </c>
    </row>
    <row r="162" spans="1:26" ht="25.05" customHeight="1">
      <c r="A162" s="251"/>
      <c r="B162" s="298">
        <v>48</v>
      </c>
      <c r="C162" s="252" t="s">
        <v>206</v>
      </c>
      <c r="D162" s="253" t="s">
        <v>207</v>
      </c>
      <c r="E162" s="253"/>
      <c r="F162" s="245" t="s">
        <v>104</v>
      </c>
      <c r="G162" s="247">
        <v>8.0064853500000019</v>
      </c>
      <c r="H162" s="254"/>
      <c r="I162" s="246">
        <f>ROUND(G162*(H162),2)</f>
        <v>0</v>
      </c>
      <c r="J162" s="245">
        <f>ROUND(G162*(N162),2)</f>
        <v>0</v>
      </c>
      <c r="K162" s="250">
        <f>ROUND(G162*(O162),2)</f>
        <v>0</v>
      </c>
      <c r="L162" s="250">
        <f>ROUND(G162*(H162),2)</f>
        <v>0</v>
      </c>
      <c r="M162" s="250"/>
      <c r="N162" s="250">
        <v>0</v>
      </c>
      <c r="O162" s="250"/>
      <c r="P162" s="255"/>
      <c r="Q162" s="255"/>
      <c r="R162" s="255"/>
      <c r="S162" s="250">
        <f>ROUND(G162*(P162),3)</f>
        <v>0</v>
      </c>
      <c r="T162" s="250"/>
      <c r="U162" s="250"/>
      <c r="V162" s="273"/>
      <c r="W162" s="78"/>
      <c r="Z162">
        <v>0</v>
      </c>
    </row>
    <row r="163" spans="1:26" ht="25.05" customHeight="1">
      <c r="A163" s="251"/>
      <c r="B163" s="298">
        <v>49</v>
      </c>
      <c r="C163" s="252" t="s">
        <v>208</v>
      </c>
      <c r="D163" s="253" t="s">
        <v>209</v>
      </c>
      <c r="E163" s="253"/>
      <c r="F163" s="245" t="s">
        <v>104</v>
      </c>
      <c r="G163" s="247">
        <v>18.462</v>
      </c>
      <c r="H163" s="254"/>
      <c r="I163" s="246">
        <f>ROUND(G163*(H163),2)</f>
        <v>0</v>
      </c>
      <c r="J163" s="245">
        <f>ROUND(G163*(N163),2)</f>
        <v>0</v>
      </c>
      <c r="K163" s="250">
        <f>ROUND(G163*(O163),2)</f>
        <v>0</v>
      </c>
      <c r="L163" s="250">
        <f>ROUND(G163*(H163),2)</f>
        <v>0</v>
      </c>
      <c r="M163" s="250"/>
      <c r="N163" s="250">
        <v>0</v>
      </c>
      <c r="O163" s="250"/>
      <c r="P163" s="255">
        <v>0.01</v>
      </c>
      <c r="Q163" s="255"/>
      <c r="R163" s="255">
        <v>0.01</v>
      </c>
      <c r="S163" s="250">
        <f>ROUND(G163*(P163),3)</f>
        <v>0.185</v>
      </c>
      <c r="T163" s="250"/>
      <c r="U163" s="250"/>
      <c r="V163" s="273"/>
      <c r="W163" s="78"/>
      <c r="Z163">
        <v>0</v>
      </c>
    </row>
    <row r="164" spans="1:26" ht="25.05" customHeight="1">
      <c r="A164" s="251"/>
      <c r="B164" s="298">
        <v>50</v>
      </c>
      <c r="C164" s="252" t="s">
        <v>210</v>
      </c>
      <c r="D164" s="253" t="s">
        <v>211</v>
      </c>
      <c r="E164" s="253"/>
      <c r="F164" s="245" t="s">
        <v>104</v>
      </c>
      <c r="G164" s="247">
        <v>18.462</v>
      </c>
      <c r="H164" s="254"/>
      <c r="I164" s="246">
        <f>ROUND(G164*(H164),2)</f>
        <v>0</v>
      </c>
      <c r="J164" s="245">
        <f>ROUND(G164*(N164),2)</f>
        <v>0</v>
      </c>
      <c r="K164" s="250">
        <f>ROUND(G164*(O164),2)</f>
        <v>0</v>
      </c>
      <c r="L164" s="250">
        <f>ROUND(G164*(H164),2)</f>
        <v>0</v>
      </c>
      <c r="M164" s="250"/>
      <c r="N164" s="250">
        <v>0</v>
      </c>
      <c r="O164" s="250"/>
      <c r="P164" s="255"/>
      <c r="Q164" s="255"/>
      <c r="R164" s="255"/>
      <c r="S164" s="250">
        <f>ROUND(G164*(P164),3)</f>
        <v>0</v>
      </c>
      <c r="T164" s="250"/>
      <c r="U164" s="250"/>
      <c r="V164" s="273"/>
      <c r="W164" s="78"/>
      <c r="Z164">
        <v>0</v>
      </c>
    </row>
    <row r="165" spans="1:26" ht="25.05" customHeight="1">
      <c r="A165" s="251"/>
      <c r="B165" s="298">
        <v>51</v>
      </c>
      <c r="C165" s="252" t="s">
        <v>212</v>
      </c>
      <c r="D165" s="253" t="s">
        <v>213</v>
      </c>
      <c r="E165" s="253"/>
      <c r="F165" s="245" t="s">
        <v>157</v>
      </c>
      <c r="G165" s="247">
        <v>1</v>
      </c>
      <c r="H165" s="254"/>
      <c r="I165" s="246">
        <f>ROUND(G165*(H165),2)</f>
        <v>0</v>
      </c>
      <c r="J165" s="245">
        <f>ROUND(G165*(N165),2)</f>
        <v>0</v>
      </c>
      <c r="K165" s="250">
        <f>ROUND(G165*(O165),2)</f>
        <v>0</v>
      </c>
      <c r="L165" s="250">
        <f>ROUND(G165*(H165),2)</f>
        <v>0</v>
      </c>
      <c r="M165" s="250"/>
      <c r="N165" s="250">
        <v>0</v>
      </c>
      <c r="O165" s="250"/>
      <c r="P165" s="255">
        <v>3.4769999999999995E-2</v>
      </c>
      <c r="Q165" s="255"/>
      <c r="R165" s="255">
        <v>3.4769999999999995E-2</v>
      </c>
      <c r="S165" s="250">
        <f>ROUND(G165*(P165),3)</f>
        <v>3.5000000000000003E-2</v>
      </c>
      <c r="T165" s="250"/>
      <c r="U165" s="250"/>
      <c r="V165" s="273"/>
      <c r="W165" s="78"/>
      <c r="Z165">
        <v>0</v>
      </c>
    </row>
    <row r="166" spans="1:26">
      <c r="A166" s="13"/>
      <c r="B166" s="297"/>
      <c r="C166" s="243">
        <v>6</v>
      </c>
      <c r="D166" s="244" t="s">
        <v>195</v>
      </c>
      <c r="E166" s="244"/>
      <c r="F166" s="13"/>
      <c r="G166" s="242"/>
      <c r="H166" s="199"/>
      <c r="I166" s="203">
        <f>ROUND((SUM(I156:I165))/1,2)</f>
        <v>0</v>
      </c>
      <c r="J166" s="13"/>
      <c r="K166" s="13"/>
      <c r="L166" s="13">
        <f>ROUND((SUM(L156:L165))/1,2)</f>
        <v>0</v>
      </c>
      <c r="M166" s="13">
        <f>ROUND((SUM(M156:M165))/1,2)</f>
        <v>0</v>
      </c>
      <c r="N166" s="13"/>
      <c r="O166" s="13"/>
      <c r="P166" s="13"/>
      <c r="Q166" s="13"/>
      <c r="R166" s="13"/>
      <c r="S166" s="13">
        <f>ROUND((SUM(S156:S165))/1,2)</f>
        <v>67.87</v>
      </c>
      <c r="T166" s="13"/>
      <c r="U166" s="13"/>
      <c r="V166" s="275">
        <f>ROUND((SUM(V156:V165))/1,2)</f>
        <v>0</v>
      </c>
      <c r="W166" s="302"/>
      <c r="X166" s="197"/>
      <c r="Y166" s="197"/>
      <c r="Z166" s="197"/>
    </row>
    <row r="167" spans="1:26">
      <c r="A167" s="1"/>
      <c r="B167" s="290"/>
      <c r="C167" s="1"/>
      <c r="D167" s="1"/>
      <c r="E167" s="1"/>
      <c r="F167" s="1"/>
      <c r="G167" s="231"/>
      <c r="H167" s="191"/>
      <c r="I167" s="19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276"/>
      <c r="W167" s="78"/>
    </row>
    <row r="168" spans="1:26">
      <c r="A168" s="13"/>
      <c r="B168" s="297"/>
      <c r="C168" s="243">
        <v>9</v>
      </c>
      <c r="D168" s="244" t="s">
        <v>214</v>
      </c>
      <c r="E168" s="244"/>
      <c r="F168" s="13"/>
      <c r="G168" s="242"/>
      <c r="H168" s="199"/>
      <c r="I168" s="199"/>
      <c r="J168" s="13"/>
      <c r="K168" s="13"/>
      <c r="L168" s="13"/>
      <c r="M168" s="13"/>
      <c r="N168" s="13"/>
      <c r="O168" s="13"/>
      <c r="P168" s="13"/>
      <c r="Q168" s="13"/>
      <c r="R168" s="13"/>
      <c r="S168" s="13"/>
      <c r="T168" s="13"/>
      <c r="U168" s="13"/>
      <c r="V168" s="272"/>
      <c r="W168" s="302"/>
      <c r="X168" s="197"/>
      <c r="Y168" s="197"/>
      <c r="Z168" s="197"/>
    </row>
    <row r="169" spans="1:26">
      <c r="A169" s="251"/>
      <c r="B169" s="298">
        <v>52</v>
      </c>
      <c r="C169" s="252" t="s">
        <v>215</v>
      </c>
      <c r="D169" s="253" t="s">
        <v>216</v>
      </c>
      <c r="E169" s="253"/>
      <c r="F169" s="245" t="s">
        <v>217</v>
      </c>
      <c r="G169" s="247">
        <v>1</v>
      </c>
      <c r="H169" s="254"/>
      <c r="I169" s="246">
        <f>ROUND(G169*(H169),2)</f>
        <v>0</v>
      </c>
      <c r="J169" s="245">
        <f>ROUND(G169*(N169),2)</f>
        <v>0</v>
      </c>
      <c r="K169" s="250">
        <f>ROUND(G169*(O169),2)</f>
        <v>0</v>
      </c>
      <c r="L169" s="250">
        <f>ROUND(G169*(H169),2)</f>
        <v>0</v>
      </c>
      <c r="M169" s="250"/>
      <c r="N169" s="250">
        <v>0</v>
      </c>
      <c r="O169" s="250"/>
      <c r="P169" s="255"/>
      <c r="Q169" s="255"/>
      <c r="R169" s="255"/>
      <c r="S169" s="250">
        <f>ROUND(G169*(P169),3)</f>
        <v>0</v>
      </c>
      <c r="T169" s="250"/>
      <c r="U169" s="250"/>
      <c r="V169" s="273"/>
      <c r="W169" s="78"/>
      <c r="Z169">
        <v>0</v>
      </c>
    </row>
    <row r="170" spans="1:26" ht="25.05" customHeight="1">
      <c r="A170" s="251"/>
      <c r="B170" s="298">
        <v>53</v>
      </c>
      <c r="C170" s="252" t="s">
        <v>218</v>
      </c>
      <c r="D170" s="253" t="s">
        <v>219</v>
      </c>
      <c r="E170" s="253"/>
      <c r="F170" s="245" t="s">
        <v>126</v>
      </c>
      <c r="G170" s="247">
        <v>0.55488000000000004</v>
      </c>
      <c r="H170" s="254"/>
      <c r="I170" s="246">
        <f>ROUND(G170*(H170),2)</f>
        <v>0</v>
      </c>
      <c r="J170" s="245">
        <f>ROUND(G170*(N170),2)</f>
        <v>0</v>
      </c>
      <c r="K170" s="250">
        <f>ROUND(G170*(O170),2)</f>
        <v>0</v>
      </c>
      <c r="L170" s="250">
        <f>ROUND(G170*(H170),2)</f>
        <v>0</v>
      </c>
      <c r="M170" s="250"/>
      <c r="N170" s="250">
        <v>0</v>
      </c>
      <c r="O170" s="250"/>
      <c r="P170" s="255">
        <v>6.3000000000000003E-4</v>
      </c>
      <c r="Q170" s="255"/>
      <c r="R170" s="255">
        <v>6.3000000000000003E-4</v>
      </c>
      <c r="S170" s="250">
        <f>ROUND(G170*(P170),3)</f>
        <v>0</v>
      </c>
      <c r="T170" s="250"/>
      <c r="U170" s="250"/>
      <c r="V170" s="273"/>
      <c r="W170" s="78"/>
      <c r="Z170">
        <v>0</v>
      </c>
    </row>
    <row r="171" spans="1:26" ht="25.05" customHeight="1">
      <c r="A171" s="251"/>
      <c r="B171" s="298">
        <v>54</v>
      </c>
      <c r="C171" s="252" t="s">
        <v>220</v>
      </c>
      <c r="D171" s="253" t="s">
        <v>221</v>
      </c>
      <c r="E171" s="253"/>
      <c r="F171" s="245" t="s">
        <v>126</v>
      </c>
      <c r="G171" s="247">
        <v>411.699432</v>
      </c>
      <c r="H171" s="254"/>
      <c r="I171" s="246">
        <f>ROUND(G171*(H171),2)</f>
        <v>0</v>
      </c>
      <c r="J171" s="245">
        <f>ROUND(G171*(N171),2)</f>
        <v>0</v>
      </c>
      <c r="K171" s="250">
        <f>ROUND(G171*(O171),2)</f>
        <v>0</v>
      </c>
      <c r="L171" s="250">
        <f>ROUND(G171*(H171),2)</f>
        <v>0</v>
      </c>
      <c r="M171" s="250"/>
      <c r="N171" s="250">
        <v>0</v>
      </c>
      <c r="O171" s="250"/>
      <c r="P171" s="255">
        <v>5.0000000000000002E-5</v>
      </c>
      <c r="Q171" s="255"/>
      <c r="R171" s="255">
        <v>5.0000000000000002E-5</v>
      </c>
      <c r="S171" s="250">
        <f>ROUND(G171*(P171),3)</f>
        <v>2.1000000000000001E-2</v>
      </c>
      <c r="T171" s="250"/>
      <c r="U171" s="250"/>
      <c r="V171" s="273"/>
      <c r="W171" s="78"/>
      <c r="Z171">
        <v>0</v>
      </c>
    </row>
    <row r="172" spans="1:26" ht="25.05" customHeight="1">
      <c r="A172" s="251"/>
      <c r="B172" s="298">
        <v>55</v>
      </c>
      <c r="C172" s="252" t="s">
        <v>222</v>
      </c>
      <c r="D172" s="253" t="s">
        <v>223</v>
      </c>
      <c r="E172" s="253"/>
      <c r="F172" s="245" t="s">
        <v>126</v>
      </c>
      <c r="G172" s="247">
        <v>460.85792000000004</v>
      </c>
      <c r="H172" s="254"/>
      <c r="I172" s="246">
        <f>ROUND(G172*(H172),2)</f>
        <v>0</v>
      </c>
      <c r="J172" s="245">
        <f>ROUND(G172*(N172),2)</f>
        <v>0</v>
      </c>
      <c r="K172" s="250">
        <f>ROUND(G172*(O172),2)</f>
        <v>0</v>
      </c>
      <c r="L172" s="250">
        <f>ROUND(G172*(H172),2)</f>
        <v>0</v>
      </c>
      <c r="M172" s="250"/>
      <c r="N172" s="250">
        <v>0</v>
      </c>
      <c r="O172" s="250"/>
      <c r="P172" s="255">
        <v>2.572E-2</v>
      </c>
      <c r="Q172" s="255"/>
      <c r="R172" s="255">
        <v>2.572E-2</v>
      </c>
      <c r="S172" s="250">
        <f>ROUND(G172*(P172),3)</f>
        <v>11.853</v>
      </c>
      <c r="T172" s="250"/>
      <c r="U172" s="250"/>
      <c r="V172" s="273"/>
      <c r="W172" s="78"/>
      <c r="Z172">
        <v>0</v>
      </c>
    </row>
    <row r="173" spans="1:26" ht="25.05" customHeight="1">
      <c r="A173" s="251"/>
      <c r="B173" s="298">
        <v>56</v>
      </c>
      <c r="C173" s="252" t="s">
        <v>224</v>
      </c>
      <c r="D173" s="253" t="s">
        <v>225</v>
      </c>
      <c r="E173" s="253"/>
      <c r="F173" s="245" t="s">
        <v>126</v>
      </c>
      <c r="G173" s="247">
        <v>248.82999999999998</v>
      </c>
      <c r="H173" s="254"/>
      <c r="I173" s="246">
        <f>ROUND(G173*(H173),2)</f>
        <v>0</v>
      </c>
      <c r="J173" s="245">
        <f>ROUND(G173*(N173),2)</f>
        <v>0</v>
      </c>
      <c r="K173" s="250">
        <f>ROUND(G173*(O173),2)</f>
        <v>0</v>
      </c>
      <c r="L173" s="250">
        <f>ROUND(G173*(H173),2)</f>
        <v>0</v>
      </c>
      <c r="M173" s="250"/>
      <c r="N173" s="250">
        <v>0</v>
      </c>
      <c r="O173" s="250"/>
      <c r="P173" s="255">
        <v>1.5300000000000001E-3</v>
      </c>
      <c r="Q173" s="255"/>
      <c r="R173" s="255">
        <v>1.5300000000000001E-3</v>
      </c>
      <c r="S173" s="250">
        <f>ROUND(G173*(P173),3)</f>
        <v>0.38100000000000001</v>
      </c>
      <c r="T173" s="250"/>
      <c r="U173" s="250"/>
      <c r="V173" s="273"/>
      <c r="W173" s="78"/>
      <c r="Z173">
        <v>0</v>
      </c>
    </row>
    <row r="174" spans="1:26" ht="25.05" customHeight="1">
      <c r="A174" s="251"/>
      <c r="B174" s="298">
        <v>57</v>
      </c>
      <c r="C174" s="252" t="s">
        <v>226</v>
      </c>
      <c r="D174" s="253" t="s">
        <v>227</v>
      </c>
      <c r="E174" s="253"/>
      <c r="F174" s="245" t="s">
        <v>126</v>
      </c>
      <c r="G174" s="247">
        <v>93.05</v>
      </c>
      <c r="H174" s="254"/>
      <c r="I174" s="246">
        <f>ROUND(G174*(H174),2)</f>
        <v>0</v>
      </c>
      <c r="J174" s="245">
        <f>ROUND(G174*(N174),2)</f>
        <v>0</v>
      </c>
      <c r="K174" s="250">
        <f>ROUND(G174*(O174),2)</f>
        <v>0</v>
      </c>
      <c r="L174" s="250">
        <f>ROUND(G174*(H174),2)</f>
        <v>0</v>
      </c>
      <c r="M174" s="250"/>
      <c r="N174" s="250">
        <v>0</v>
      </c>
      <c r="O174" s="250"/>
      <c r="P174" s="255">
        <v>6.1800000000000006E-3</v>
      </c>
      <c r="Q174" s="255"/>
      <c r="R174" s="255">
        <v>6.1800000000000006E-3</v>
      </c>
      <c r="S174" s="250">
        <f>ROUND(G174*(P174),3)</f>
        <v>0.57499999999999996</v>
      </c>
      <c r="T174" s="250"/>
      <c r="U174" s="250"/>
      <c r="V174" s="273"/>
      <c r="W174" s="78"/>
      <c r="Z174">
        <v>0</v>
      </c>
    </row>
    <row r="175" spans="1:26" ht="25.05" customHeight="1">
      <c r="A175" s="251"/>
      <c r="B175" s="298">
        <v>58</v>
      </c>
      <c r="C175" s="252" t="s">
        <v>228</v>
      </c>
      <c r="D175" s="253" t="s">
        <v>229</v>
      </c>
      <c r="E175" s="253"/>
      <c r="F175" s="245" t="s">
        <v>126</v>
      </c>
      <c r="G175" s="247">
        <v>10.06</v>
      </c>
      <c r="H175" s="254"/>
      <c r="I175" s="246">
        <f>ROUND(G175*(H175),2)</f>
        <v>0</v>
      </c>
      <c r="J175" s="245">
        <f>ROUND(G175*(N175),2)</f>
        <v>0</v>
      </c>
      <c r="K175" s="250">
        <f>ROUND(G175*(O175),2)</f>
        <v>0</v>
      </c>
      <c r="L175" s="250">
        <f>ROUND(G175*(H175),2)</f>
        <v>0</v>
      </c>
      <c r="M175" s="250"/>
      <c r="N175" s="250">
        <v>0</v>
      </c>
      <c r="O175" s="250"/>
      <c r="P175" s="255">
        <v>6.3700000000000007E-3</v>
      </c>
      <c r="Q175" s="255"/>
      <c r="R175" s="255">
        <v>6.3700000000000007E-3</v>
      </c>
      <c r="S175" s="250">
        <f>ROUND(G175*(P175),3)</f>
        <v>6.4000000000000001E-2</v>
      </c>
      <c r="T175" s="250"/>
      <c r="U175" s="250"/>
      <c r="V175" s="273"/>
      <c r="W175" s="78"/>
      <c r="Z175">
        <v>0</v>
      </c>
    </row>
    <row r="176" spans="1:26" ht="25.05" customHeight="1">
      <c r="A176" s="251"/>
      <c r="B176" s="298">
        <v>59</v>
      </c>
      <c r="C176" s="252" t="s">
        <v>230</v>
      </c>
      <c r="D176" s="253" t="s">
        <v>231</v>
      </c>
      <c r="E176" s="253"/>
      <c r="F176" s="245" t="s">
        <v>126</v>
      </c>
      <c r="G176" s="247">
        <v>460.858</v>
      </c>
      <c r="H176" s="254"/>
      <c r="I176" s="246">
        <f>ROUND(G176*(H176),2)</f>
        <v>0</v>
      </c>
      <c r="J176" s="245">
        <f>ROUND(G176*(N176),2)</f>
        <v>0</v>
      </c>
      <c r="K176" s="250">
        <f>ROUND(G176*(O176),2)</f>
        <v>0</v>
      </c>
      <c r="L176" s="250">
        <f>ROUND(G176*(H176),2)</f>
        <v>0</v>
      </c>
      <c r="M176" s="250"/>
      <c r="N176" s="250">
        <v>0</v>
      </c>
      <c r="O176" s="250"/>
      <c r="P176" s="255"/>
      <c r="Q176" s="255"/>
      <c r="R176" s="255"/>
      <c r="S176" s="250">
        <f>ROUND(G176*(P176),3)</f>
        <v>0</v>
      </c>
      <c r="T176" s="250"/>
      <c r="U176" s="250"/>
      <c r="V176" s="273"/>
      <c r="W176" s="78"/>
      <c r="Z176">
        <v>0</v>
      </c>
    </row>
    <row r="177" spans="1:26" ht="25.05" customHeight="1">
      <c r="A177" s="251"/>
      <c r="B177" s="298">
        <v>60</v>
      </c>
      <c r="C177" s="252" t="s">
        <v>232</v>
      </c>
      <c r="D177" s="253" t="s">
        <v>233</v>
      </c>
      <c r="E177" s="253"/>
      <c r="F177" s="245" t="s">
        <v>126</v>
      </c>
      <c r="G177" s="247">
        <v>460.858</v>
      </c>
      <c r="H177" s="254"/>
      <c r="I177" s="246">
        <f>ROUND(G177*(H177),2)</f>
        <v>0</v>
      </c>
      <c r="J177" s="245">
        <f>ROUND(G177*(N177),2)</f>
        <v>0</v>
      </c>
      <c r="K177" s="250">
        <f>ROUND(G177*(O177),2)</f>
        <v>0</v>
      </c>
      <c r="L177" s="250">
        <f>ROUND(G177*(H177),2)</f>
        <v>0</v>
      </c>
      <c r="M177" s="250"/>
      <c r="N177" s="250">
        <v>0</v>
      </c>
      <c r="O177" s="250"/>
      <c r="P177" s="255">
        <v>2.572E-2</v>
      </c>
      <c r="Q177" s="255"/>
      <c r="R177" s="255">
        <v>2.572E-2</v>
      </c>
      <c r="S177" s="250">
        <f>ROUND(G177*(P177),3)</f>
        <v>11.853</v>
      </c>
      <c r="T177" s="250"/>
      <c r="U177" s="250"/>
      <c r="V177" s="273"/>
      <c r="W177" s="78"/>
      <c r="Z177">
        <v>0</v>
      </c>
    </row>
    <row r="178" spans="1:26" ht="25.05" customHeight="1">
      <c r="A178" s="251"/>
      <c r="B178" s="298">
        <v>61</v>
      </c>
      <c r="C178" s="252" t="s">
        <v>234</v>
      </c>
      <c r="D178" s="253" t="s">
        <v>235</v>
      </c>
      <c r="E178" s="253"/>
      <c r="F178" s="245" t="s">
        <v>157</v>
      </c>
      <c r="G178" s="247">
        <v>15</v>
      </c>
      <c r="H178" s="254"/>
      <c r="I178" s="246">
        <f>ROUND(G178*(H178),2)</f>
        <v>0</v>
      </c>
      <c r="J178" s="245">
        <f>ROUND(G178*(N178),2)</f>
        <v>0</v>
      </c>
      <c r="K178" s="250">
        <f>ROUND(G178*(O178),2)</f>
        <v>0</v>
      </c>
      <c r="L178" s="250">
        <f>ROUND(G178*(H178),2)</f>
        <v>0</v>
      </c>
      <c r="M178" s="250"/>
      <c r="N178" s="250">
        <v>0</v>
      </c>
      <c r="O178" s="250"/>
      <c r="P178" s="255">
        <v>1.4789999999999999E-2</v>
      </c>
      <c r="Q178" s="255"/>
      <c r="R178" s="255">
        <v>1.4789999999999999E-2</v>
      </c>
      <c r="S178" s="250">
        <f>ROUND(G178*(P178),3)</f>
        <v>0.222</v>
      </c>
      <c r="T178" s="250"/>
      <c r="U178" s="250"/>
      <c r="V178" s="273"/>
      <c r="W178" s="78"/>
      <c r="Z178">
        <v>0</v>
      </c>
    </row>
    <row r="179" spans="1:26" ht="25.05" customHeight="1">
      <c r="A179" s="251"/>
      <c r="B179" s="298">
        <v>62</v>
      </c>
      <c r="C179" s="252" t="s">
        <v>215</v>
      </c>
      <c r="D179" s="253" t="s">
        <v>236</v>
      </c>
      <c r="E179" s="253"/>
      <c r="F179" s="245" t="s">
        <v>217</v>
      </c>
      <c r="G179" s="247">
        <v>1</v>
      </c>
      <c r="H179" s="254"/>
      <c r="I179" s="246">
        <f>ROUND(G179*(H179),2)</f>
        <v>0</v>
      </c>
      <c r="J179" s="245">
        <f>ROUND(G179*(N179),2)</f>
        <v>0</v>
      </c>
      <c r="K179" s="250">
        <f>ROUND(G179*(O179),2)</f>
        <v>0</v>
      </c>
      <c r="L179" s="250">
        <f>ROUND(G179*(H179),2)</f>
        <v>0</v>
      </c>
      <c r="M179" s="250"/>
      <c r="N179" s="250">
        <v>0</v>
      </c>
      <c r="O179" s="250"/>
      <c r="P179" s="255"/>
      <c r="Q179" s="255"/>
      <c r="R179" s="255"/>
      <c r="S179" s="250">
        <f>ROUND(G179*(P179),3)</f>
        <v>0</v>
      </c>
      <c r="T179" s="250"/>
      <c r="U179" s="250"/>
      <c r="V179" s="273"/>
      <c r="W179" s="78"/>
      <c r="Z179">
        <v>0</v>
      </c>
    </row>
    <row r="180" spans="1:26">
      <c r="A180" s="13"/>
      <c r="B180" s="297"/>
      <c r="C180" s="243">
        <v>9</v>
      </c>
      <c r="D180" s="244" t="s">
        <v>214</v>
      </c>
      <c r="E180" s="244"/>
      <c r="F180" s="13"/>
      <c r="G180" s="242"/>
      <c r="H180" s="199"/>
      <c r="I180" s="203">
        <f>ROUND((SUM(I168:I179))/1,2)</f>
        <v>0</v>
      </c>
      <c r="J180" s="13"/>
      <c r="K180" s="13"/>
      <c r="L180" s="13">
        <f>ROUND((SUM(L168:L179))/1,2)</f>
        <v>0</v>
      </c>
      <c r="M180" s="13">
        <f>ROUND((SUM(M168:M179))/1,2)</f>
        <v>0</v>
      </c>
      <c r="N180" s="13"/>
      <c r="O180" s="13"/>
      <c r="P180" s="13"/>
      <c r="Q180" s="13"/>
      <c r="R180" s="13"/>
      <c r="S180" s="13">
        <f>ROUND((SUM(S168:S179))/1,2)</f>
        <v>24.97</v>
      </c>
      <c r="T180" s="13"/>
      <c r="U180" s="13"/>
      <c r="V180" s="275">
        <f>ROUND((SUM(V168:V179))/1,2)</f>
        <v>0</v>
      </c>
      <c r="W180" s="302"/>
      <c r="X180" s="197"/>
      <c r="Y180" s="197"/>
      <c r="Z180" s="197"/>
    </row>
    <row r="181" spans="1:26">
      <c r="A181" s="1"/>
      <c r="B181" s="290"/>
      <c r="C181" s="1"/>
      <c r="D181" s="1"/>
      <c r="E181" s="1"/>
      <c r="F181" s="1"/>
      <c r="G181" s="231"/>
      <c r="H181" s="191"/>
      <c r="I181" s="19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276"/>
      <c r="W181" s="78"/>
    </row>
    <row r="182" spans="1:26">
      <c r="A182" s="13"/>
      <c r="B182" s="297"/>
      <c r="C182" s="243">
        <v>99</v>
      </c>
      <c r="D182" s="244" t="s">
        <v>237</v>
      </c>
      <c r="E182" s="244"/>
      <c r="F182" s="13"/>
      <c r="G182" s="242"/>
      <c r="H182" s="199"/>
      <c r="I182" s="199"/>
      <c r="J182" s="13"/>
      <c r="K182" s="13"/>
      <c r="L182" s="13"/>
      <c r="M182" s="13"/>
      <c r="N182" s="13"/>
      <c r="O182" s="13"/>
      <c r="P182" s="13"/>
      <c r="Q182" s="13"/>
      <c r="R182" s="13"/>
      <c r="S182" s="13"/>
      <c r="T182" s="13"/>
      <c r="U182" s="13"/>
      <c r="V182" s="272"/>
      <c r="W182" s="302"/>
      <c r="X182" s="197"/>
      <c r="Y182" s="197"/>
      <c r="Z182" s="197"/>
    </row>
    <row r="183" spans="1:26" ht="25.05" customHeight="1">
      <c r="A183" s="251"/>
      <c r="B183" s="298">
        <v>63</v>
      </c>
      <c r="C183" s="252" t="s">
        <v>238</v>
      </c>
      <c r="D183" s="253" t="s">
        <v>239</v>
      </c>
      <c r="E183" s="253"/>
      <c r="F183" s="245" t="s">
        <v>131</v>
      </c>
      <c r="G183" s="247">
        <v>407.34677110742433</v>
      </c>
      <c r="H183" s="254"/>
      <c r="I183" s="246">
        <f>ROUND(G183*(H183),2)</f>
        <v>0</v>
      </c>
      <c r="J183" s="245">
        <f>ROUND(G183*(N183),2)</f>
        <v>0</v>
      </c>
      <c r="K183" s="250">
        <f>ROUND(G183*(O183),2)</f>
        <v>0</v>
      </c>
      <c r="L183" s="250">
        <f>ROUND(G183*(H183),2)</f>
        <v>0</v>
      </c>
      <c r="M183" s="250"/>
      <c r="N183" s="250">
        <v>0</v>
      </c>
      <c r="O183" s="250"/>
      <c r="P183" s="255"/>
      <c r="Q183" s="255"/>
      <c r="R183" s="255"/>
      <c r="S183" s="250">
        <f>ROUND(G183*(P183),3)</f>
        <v>0</v>
      </c>
      <c r="T183" s="250"/>
      <c r="U183" s="250"/>
      <c r="V183" s="273"/>
      <c r="W183" s="78"/>
      <c r="Z183">
        <v>0</v>
      </c>
    </row>
    <row r="184" spans="1:26">
      <c r="A184" s="13"/>
      <c r="B184" s="297"/>
      <c r="C184" s="243">
        <v>99</v>
      </c>
      <c r="D184" s="244" t="s">
        <v>237</v>
      </c>
      <c r="E184" s="244"/>
      <c r="F184" s="13"/>
      <c r="G184" s="242"/>
      <c r="H184" s="199"/>
      <c r="I184" s="203">
        <f>ROUND((SUM(I182:I183))/1,2)</f>
        <v>0</v>
      </c>
      <c r="J184" s="13"/>
      <c r="K184" s="13"/>
      <c r="L184" s="13">
        <f>ROUND((SUM(L182:L183))/1,2)</f>
        <v>0</v>
      </c>
      <c r="M184" s="13">
        <f>ROUND((SUM(M182:M183))/1,2)</f>
        <v>0</v>
      </c>
      <c r="N184" s="13"/>
      <c r="O184" s="13"/>
      <c r="P184" s="13"/>
      <c r="Q184" s="13"/>
      <c r="R184" s="13"/>
      <c r="S184" s="13">
        <f>ROUND((SUM(S182:S183))/1,2)</f>
        <v>0</v>
      </c>
      <c r="T184" s="13"/>
      <c r="U184" s="13"/>
      <c r="V184" s="275">
        <f>ROUND((SUM(V182:V183))/1,2)</f>
        <v>0</v>
      </c>
      <c r="W184" s="302"/>
      <c r="X184" s="197"/>
      <c r="Y184" s="197"/>
      <c r="Z184" s="197"/>
    </row>
    <row r="185" spans="1:26">
      <c r="A185" s="1"/>
      <c r="B185" s="290"/>
      <c r="C185" s="1"/>
      <c r="D185" s="1"/>
      <c r="E185" s="1"/>
      <c r="F185" s="1"/>
      <c r="G185" s="231"/>
      <c r="H185" s="191"/>
      <c r="I185" s="19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276"/>
      <c r="W185" s="78"/>
    </row>
    <row r="186" spans="1:26">
      <c r="A186" s="13"/>
      <c r="B186" s="297"/>
      <c r="C186" s="13"/>
      <c r="D186" s="202" t="s">
        <v>63</v>
      </c>
      <c r="E186" s="202"/>
      <c r="F186" s="13"/>
      <c r="G186" s="242"/>
      <c r="H186" s="199"/>
      <c r="I186" s="203">
        <f>ROUND((SUM(I101:I185))/2,2)</f>
        <v>0</v>
      </c>
      <c r="J186" s="13"/>
      <c r="K186" s="13"/>
      <c r="L186" s="199">
        <f>ROUND((SUM(L101:L185))/2,2)</f>
        <v>0</v>
      </c>
      <c r="M186" s="199">
        <f>ROUND((SUM(M101:M185))/2,2)</f>
        <v>0</v>
      </c>
      <c r="N186" s="13"/>
      <c r="O186" s="13"/>
      <c r="P186" s="266"/>
      <c r="Q186" s="13"/>
      <c r="R186" s="13"/>
      <c r="S186" s="266">
        <f>ROUND((SUM(S101:S185))/2,2)</f>
        <v>407.36</v>
      </c>
      <c r="T186" s="13"/>
      <c r="U186" s="13"/>
      <c r="V186" s="275">
        <f>ROUND((SUM(V101:V185))/2,2)</f>
        <v>0</v>
      </c>
      <c r="W186" s="78"/>
    </row>
    <row r="187" spans="1:26">
      <c r="A187" s="1"/>
      <c r="B187" s="290"/>
      <c r="C187" s="1"/>
      <c r="D187" s="1"/>
      <c r="E187" s="1"/>
      <c r="F187" s="1"/>
      <c r="G187" s="231"/>
      <c r="H187" s="191"/>
      <c r="I187" s="19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276"/>
      <c r="W187" s="78"/>
    </row>
    <row r="188" spans="1:26">
      <c r="A188" s="13"/>
      <c r="B188" s="297"/>
      <c r="C188" s="13"/>
      <c r="D188" s="202" t="s">
        <v>71</v>
      </c>
      <c r="E188" s="202"/>
      <c r="F188" s="13"/>
      <c r="G188" s="242"/>
      <c r="H188" s="199"/>
      <c r="I188" s="199"/>
      <c r="J188" s="13"/>
      <c r="K188" s="13"/>
      <c r="L188" s="13"/>
      <c r="M188" s="13"/>
      <c r="N188" s="13"/>
      <c r="O188" s="13"/>
      <c r="P188" s="13"/>
      <c r="Q188" s="13"/>
      <c r="R188" s="13"/>
      <c r="S188" s="13"/>
      <c r="T188" s="13"/>
      <c r="U188" s="13"/>
      <c r="V188" s="272"/>
      <c r="W188" s="302"/>
      <c r="X188" s="197"/>
      <c r="Y188" s="197"/>
      <c r="Z188" s="197"/>
    </row>
    <row r="189" spans="1:26">
      <c r="A189" s="13"/>
      <c r="B189" s="297"/>
      <c r="C189" s="243">
        <v>711</v>
      </c>
      <c r="D189" s="244" t="s">
        <v>240</v>
      </c>
      <c r="E189" s="244"/>
      <c r="F189" s="13"/>
      <c r="G189" s="242"/>
      <c r="H189" s="199"/>
      <c r="I189" s="199"/>
      <c r="J189" s="13"/>
      <c r="K189" s="13"/>
      <c r="L189" s="13"/>
      <c r="M189" s="13"/>
      <c r="N189" s="13"/>
      <c r="O189" s="13"/>
      <c r="P189" s="13"/>
      <c r="Q189" s="13"/>
      <c r="R189" s="13"/>
      <c r="S189" s="13"/>
      <c r="T189" s="13"/>
      <c r="U189" s="13"/>
      <c r="V189" s="272"/>
      <c r="W189" s="302"/>
      <c r="X189" s="197"/>
      <c r="Y189" s="197"/>
      <c r="Z189" s="197"/>
    </row>
    <row r="190" spans="1:26" ht="25.05" customHeight="1">
      <c r="A190" s="251"/>
      <c r="B190" s="298">
        <v>64</v>
      </c>
      <c r="C190" s="252" t="s">
        <v>241</v>
      </c>
      <c r="D190" s="253" t="s">
        <v>242</v>
      </c>
      <c r="E190" s="253"/>
      <c r="F190" s="245" t="s">
        <v>243</v>
      </c>
      <c r="G190" s="247">
        <v>165.73602</v>
      </c>
      <c r="H190" s="254"/>
      <c r="I190" s="246">
        <f>ROUND(G190*(H190),2)</f>
        <v>0</v>
      </c>
      <c r="J190" s="245">
        <f>ROUND(G190*(N190),2)</f>
        <v>0</v>
      </c>
      <c r="K190" s="250">
        <f>ROUND(G190*(O190),2)</f>
        <v>0</v>
      </c>
      <c r="L190" s="250">
        <f>ROUND(G190*(H190),2)</f>
        <v>0</v>
      </c>
      <c r="M190" s="250"/>
      <c r="N190" s="250">
        <v>0</v>
      </c>
      <c r="O190" s="250"/>
      <c r="P190" s="255"/>
      <c r="Q190" s="255"/>
      <c r="R190" s="255"/>
      <c r="S190" s="250">
        <f>ROUND(G190*(P190),3)</f>
        <v>0</v>
      </c>
      <c r="T190" s="250"/>
      <c r="U190" s="250"/>
      <c r="V190" s="273"/>
      <c r="W190" s="78"/>
      <c r="Z190">
        <v>0</v>
      </c>
    </row>
    <row r="191" spans="1:26" ht="25.05" customHeight="1">
      <c r="A191" s="251"/>
      <c r="B191" s="299">
        <v>65</v>
      </c>
      <c r="C191" s="262" t="s">
        <v>244</v>
      </c>
      <c r="D191" s="263" t="s">
        <v>245</v>
      </c>
      <c r="E191" s="263"/>
      <c r="F191" s="256" t="s">
        <v>126</v>
      </c>
      <c r="G191" s="258">
        <v>198.88319999999999</v>
      </c>
      <c r="H191" s="264"/>
      <c r="I191" s="257">
        <f>ROUND(G191*(H191),2)</f>
        <v>0</v>
      </c>
      <c r="J191" s="256">
        <f>ROUND(G191*(N191),2)</f>
        <v>0</v>
      </c>
      <c r="K191" s="261">
        <f>ROUND(G191*(O191),2)</f>
        <v>0</v>
      </c>
      <c r="L191" s="261">
        <f>ROUND(G191*(H191),2)</f>
        <v>0</v>
      </c>
      <c r="M191" s="261">
        <f>ROUND(G191*(H191),2)</f>
        <v>0</v>
      </c>
      <c r="N191" s="261">
        <v>0</v>
      </c>
      <c r="O191" s="261"/>
      <c r="P191" s="265">
        <v>1.5E-3</v>
      </c>
      <c r="Q191" s="265"/>
      <c r="R191" s="265">
        <v>1.5E-3</v>
      </c>
      <c r="S191" s="261">
        <f>ROUND(G191*(P191),3)</f>
        <v>0.29799999999999999</v>
      </c>
      <c r="T191" s="261"/>
      <c r="U191" s="261"/>
      <c r="V191" s="274"/>
      <c r="W191" s="78"/>
      <c r="Z191">
        <v>0</v>
      </c>
    </row>
    <row r="192" spans="1:26" ht="25.05" customHeight="1">
      <c r="A192" s="251"/>
      <c r="B192" s="298">
        <v>66</v>
      </c>
      <c r="C192" s="252" t="s">
        <v>246</v>
      </c>
      <c r="D192" s="253" t="s">
        <v>247</v>
      </c>
      <c r="E192" s="253"/>
      <c r="F192" s="245" t="s">
        <v>248</v>
      </c>
      <c r="G192" s="247">
        <v>1.9504461396583301</v>
      </c>
      <c r="H192" s="254"/>
      <c r="I192" s="246">
        <f>ROUND(G192*(H192),2)</f>
        <v>0</v>
      </c>
      <c r="J192" s="245">
        <f>ROUND(G192*(N192),2)</f>
        <v>0</v>
      </c>
      <c r="K192" s="250">
        <f>ROUND(G192*(O192),2)</f>
        <v>0</v>
      </c>
      <c r="L192" s="250">
        <f>ROUND(G192*(H192),2)</f>
        <v>0</v>
      </c>
      <c r="M192" s="250"/>
      <c r="N192" s="250">
        <v>0</v>
      </c>
      <c r="O192" s="250"/>
      <c r="P192" s="255"/>
      <c r="Q192" s="255"/>
      <c r="R192" s="255"/>
      <c r="S192" s="250">
        <f>ROUND(G192*(P192),3)</f>
        <v>0</v>
      </c>
      <c r="T192" s="250"/>
      <c r="U192" s="250"/>
      <c r="V192" s="273"/>
      <c r="W192" s="78"/>
      <c r="Z192">
        <v>0</v>
      </c>
    </row>
    <row r="193" spans="1:26" ht="25.05" customHeight="1">
      <c r="A193" s="251"/>
      <c r="B193" s="298">
        <v>67</v>
      </c>
      <c r="C193" s="252" t="s">
        <v>249</v>
      </c>
      <c r="D193" s="253" t="s">
        <v>250</v>
      </c>
      <c r="E193" s="253"/>
      <c r="F193" s="245" t="s">
        <v>126</v>
      </c>
      <c r="G193" s="247">
        <v>271.97247999999996</v>
      </c>
      <c r="H193" s="254"/>
      <c r="I193" s="246">
        <f>ROUND(G193*(H193),2)</f>
        <v>0</v>
      </c>
      <c r="J193" s="245">
        <f>ROUND(G193*(N193),2)</f>
        <v>0</v>
      </c>
      <c r="K193" s="250">
        <f>ROUND(G193*(O193),2)</f>
        <v>0</v>
      </c>
      <c r="L193" s="250">
        <f>ROUND(G193*(H193),2)</f>
        <v>0</v>
      </c>
      <c r="M193" s="250"/>
      <c r="N193" s="250">
        <v>0</v>
      </c>
      <c r="O193" s="250"/>
      <c r="P193" s="255">
        <v>3.0000000000000001E-5</v>
      </c>
      <c r="Q193" s="255"/>
      <c r="R193" s="255">
        <v>3.0000000000000001E-5</v>
      </c>
      <c r="S193" s="250">
        <f>ROUND(G193*(P193),3)</f>
        <v>8.0000000000000002E-3</v>
      </c>
      <c r="T193" s="250"/>
      <c r="U193" s="250"/>
      <c r="V193" s="273"/>
      <c r="W193" s="78"/>
      <c r="Z193">
        <v>0</v>
      </c>
    </row>
    <row r="194" spans="1:26" ht="25.05" customHeight="1">
      <c r="A194" s="251"/>
      <c r="B194" s="298">
        <v>68</v>
      </c>
      <c r="C194" s="252" t="s">
        <v>251</v>
      </c>
      <c r="D194" s="253" t="s">
        <v>252</v>
      </c>
      <c r="E194" s="253"/>
      <c r="F194" s="245" t="s">
        <v>126</v>
      </c>
      <c r="G194" s="247">
        <v>220.57178400000001</v>
      </c>
      <c r="H194" s="254"/>
      <c r="I194" s="246">
        <f>ROUND(G194*(H194),2)</f>
        <v>0</v>
      </c>
      <c r="J194" s="245">
        <f>ROUND(G194*(N194),2)</f>
        <v>0</v>
      </c>
      <c r="K194" s="250">
        <f>ROUND(G194*(O194),2)</f>
        <v>0</v>
      </c>
      <c r="L194" s="250">
        <f>ROUND(G194*(H194),2)</f>
        <v>0</v>
      </c>
      <c r="M194" s="250"/>
      <c r="N194" s="250">
        <v>0</v>
      </c>
      <c r="O194" s="250"/>
      <c r="P194" s="255">
        <v>5.0000000000000002E-5</v>
      </c>
      <c r="Q194" s="255"/>
      <c r="R194" s="255">
        <v>5.0000000000000002E-5</v>
      </c>
      <c r="S194" s="250">
        <f>ROUND(G194*(P194),3)</f>
        <v>1.0999999999999999E-2</v>
      </c>
      <c r="T194" s="250"/>
      <c r="U194" s="250"/>
      <c r="V194" s="273"/>
      <c r="W194" s="78"/>
      <c r="Z194">
        <v>0</v>
      </c>
    </row>
    <row r="195" spans="1:26" ht="25.05" customHeight="1">
      <c r="A195" s="251"/>
      <c r="B195" s="299">
        <v>69</v>
      </c>
      <c r="C195" s="262" t="s">
        <v>253</v>
      </c>
      <c r="D195" s="263" t="s">
        <v>254</v>
      </c>
      <c r="E195" s="263"/>
      <c r="F195" s="256" t="s">
        <v>243</v>
      </c>
      <c r="G195" s="258">
        <v>577.45449279999991</v>
      </c>
      <c r="H195" s="264"/>
      <c r="I195" s="257">
        <f>ROUND(G195*(H195),2)</f>
        <v>0</v>
      </c>
      <c r="J195" s="256">
        <f>ROUND(G195*(N195),2)</f>
        <v>0</v>
      </c>
      <c r="K195" s="261">
        <f>ROUND(G195*(O195),2)</f>
        <v>0</v>
      </c>
      <c r="L195" s="261">
        <f>ROUND(G195*(H195),2)</f>
        <v>0</v>
      </c>
      <c r="M195" s="261">
        <f>ROUND(G195*(H195),2)</f>
        <v>0</v>
      </c>
      <c r="N195" s="261">
        <v>0</v>
      </c>
      <c r="O195" s="261"/>
      <c r="P195" s="265">
        <v>2.0000000000000001E-4</v>
      </c>
      <c r="Q195" s="265"/>
      <c r="R195" s="265">
        <v>2.0000000000000001E-4</v>
      </c>
      <c r="S195" s="261">
        <f>ROUND(G195*(P195),3)</f>
        <v>0.115</v>
      </c>
      <c r="T195" s="261"/>
      <c r="U195" s="261"/>
      <c r="V195" s="274"/>
      <c r="W195" s="78"/>
      <c r="Z195">
        <v>0</v>
      </c>
    </row>
    <row r="196" spans="1:26">
      <c r="A196" s="13"/>
      <c r="B196" s="297"/>
      <c r="C196" s="243">
        <v>711</v>
      </c>
      <c r="D196" s="244" t="s">
        <v>240</v>
      </c>
      <c r="E196" s="244"/>
      <c r="F196" s="13"/>
      <c r="G196" s="242"/>
      <c r="H196" s="199"/>
      <c r="I196" s="203">
        <f>ROUND((SUM(I189:I195))/1,2)</f>
        <v>0</v>
      </c>
      <c r="J196" s="13"/>
      <c r="K196" s="13"/>
      <c r="L196" s="13">
        <f>ROUND((SUM(L189:L195))/1,2)</f>
        <v>0</v>
      </c>
      <c r="M196" s="13">
        <f>ROUND((SUM(M189:M195))/1,2)</f>
        <v>0</v>
      </c>
      <c r="N196" s="13"/>
      <c r="O196" s="13"/>
      <c r="P196" s="13"/>
      <c r="Q196" s="13"/>
      <c r="R196" s="13"/>
      <c r="S196" s="13">
        <f>ROUND((SUM(S189:S195))/1,2)</f>
        <v>0.43</v>
      </c>
      <c r="T196" s="13"/>
      <c r="U196" s="13"/>
      <c r="V196" s="275">
        <f>ROUND((SUM(V189:V195))/1,2)</f>
        <v>0</v>
      </c>
      <c r="W196" s="302"/>
      <c r="X196" s="197"/>
      <c r="Y196" s="197"/>
      <c r="Z196" s="197"/>
    </row>
    <row r="197" spans="1:26">
      <c r="A197" s="1"/>
      <c r="B197" s="290"/>
      <c r="C197" s="1"/>
      <c r="D197" s="1"/>
      <c r="E197" s="1"/>
      <c r="F197" s="1"/>
      <c r="G197" s="231"/>
      <c r="H197" s="191"/>
      <c r="I197" s="19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276"/>
      <c r="W197" s="78"/>
    </row>
    <row r="198" spans="1:26">
      <c r="A198" s="13"/>
      <c r="B198" s="297"/>
      <c r="C198" s="243">
        <v>712</v>
      </c>
      <c r="D198" s="244" t="s">
        <v>255</v>
      </c>
      <c r="E198" s="244"/>
      <c r="F198" s="13"/>
      <c r="G198" s="242"/>
      <c r="H198" s="199"/>
      <c r="I198" s="199"/>
      <c r="J198" s="13"/>
      <c r="K198" s="13"/>
      <c r="L198" s="13"/>
      <c r="M198" s="13"/>
      <c r="N198" s="13"/>
      <c r="O198" s="13"/>
      <c r="P198" s="13"/>
      <c r="Q198" s="13"/>
      <c r="R198" s="13"/>
      <c r="S198" s="13"/>
      <c r="T198" s="13"/>
      <c r="U198" s="13"/>
      <c r="V198" s="272"/>
      <c r="W198" s="302"/>
      <c r="X198" s="197"/>
      <c r="Y198" s="197"/>
      <c r="Z198" s="197"/>
    </row>
    <row r="199" spans="1:26" ht="25.05" customHeight="1">
      <c r="A199" s="251"/>
      <c r="B199" s="298">
        <v>70</v>
      </c>
      <c r="C199" s="252" t="s">
        <v>256</v>
      </c>
      <c r="D199" s="253" t="s">
        <v>257</v>
      </c>
      <c r="E199" s="253"/>
      <c r="F199" s="245" t="s">
        <v>126</v>
      </c>
      <c r="G199" s="247">
        <v>460.34719999999999</v>
      </c>
      <c r="H199" s="254"/>
      <c r="I199" s="246">
        <f>ROUND(G199*(H199),2)</f>
        <v>0</v>
      </c>
      <c r="J199" s="245">
        <f>ROUND(G199*(N199),2)</f>
        <v>0</v>
      </c>
      <c r="K199" s="250">
        <f>ROUND(G199*(O199),2)</f>
        <v>0</v>
      </c>
      <c r="L199" s="250">
        <f>ROUND(G199*(H199),2)</f>
        <v>0</v>
      </c>
      <c r="M199" s="250"/>
      <c r="N199" s="250">
        <v>0</v>
      </c>
      <c r="O199" s="250"/>
      <c r="P199" s="255"/>
      <c r="Q199" s="255"/>
      <c r="R199" s="255"/>
      <c r="S199" s="250">
        <f>ROUND(G199*(P199),3)</f>
        <v>0</v>
      </c>
      <c r="T199" s="250"/>
      <c r="U199" s="250"/>
      <c r="V199" s="273"/>
      <c r="W199" s="78"/>
      <c r="Z199">
        <v>0</v>
      </c>
    </row>
    <row r="200" spans="1:26" ht="25.05" customHeight="1">
      <c r="A200" s="251"/>
      <c r="B200" s="298">
        <v>71</v>
      </c>
      <c r="C200" s="252" t="s">
        <v>258</v>
      </c>
      <c r="D200" s="253" t="s">
        <v>259</v>
      </c>
      <c r="E200" s="253"/>
      <c r="F200" s="245" t="s">
        <v>248</v>
      </c>
      <c r="G200" s="247">
        <v>2.0154610109802742</v>
      </c>
      <c r="H200" s="254"/>
      <c r="I200" s="246">
        <f>ROUND(G200*(H200),2)</f>
        <v>0</v>
      </c>
      <c r="J200" s="245">
        <f>ROUND(G200*(N200),2)</f>
        <v>0</v>
      </c>
      <c r="K200" s="250">
        <f>ROUND(G200*(O200),2)</f>
        <v>0</v>
      </c>
      <c r="L200" s="250">
        <f>ROUND(G200*(H200),2)</f>
        <v>0</v>
      </c>
      <c r="M200" s="250"/>
      <c r="N200" s="250">
        <v>0</v>
      </c>
      <c r="O200" s="250"/>
      <c r="P200" s="255"/>
      <c r="Q200" s="255"/>
      <c r="R200" s="255"/>
      <c r="S200" s="250">
        <f>ROUND(G200*(P200),3)</f>
        <v>0</v>
      </c>
      <c r="T200" s="250"/>
      <c r="U200" s="250"/>
      <c r="V200" s="273"/>
      <c r="W200" s="78"/>
      <c r="Z200">
        <v>0</v>
      </c>
    </row>
    <row r="201" spans="1:26" ht="25.05" customHeight="1">
      <c r="A201" s="251"/>
      <c r="B201" s="298">
        <v>72</v>
      </c>
      <c r="C201" s="252" t="s">
        <v>260</v>
      </c>
      <c r="D201" s="253" t="s">
        <v>261</v>
      </c>
      <c r="E201" s="253"/>
      <c r="F201" s="245" t="s">
        <v>126</v>
      </c>
      <c r="G201" s="247">
        <v>251.43959999999998</v>
      </c>
      <c r="H201" s="254"/>
      <c r="I201" s="246">
        <f>ROUND(G201*(H201),2)</f>
        <v>0</v>
      </c>
      <c r="J201" s="245">
        <f>ROUND(G201*(N201),2)</f>
        <v>0</v>
      </c>
      <c r="K201" s="250">
        <f>ROUND(G201*(O201),2)</f>
        <v>0</v>
      </c>
      <c r="L201" s="250">
        <f>ROUND(G201*(H201),2)</f>
        <v>0</v>
      </c>
      <c r="M201" s="250"/>
      <c r="N201" s="250">
        <v>0</v>
      </c>
      <c r="O201" s="250"/>
      <c r="P201" s="255">
        <v>1E-4</v>
      </c>
      <c r="Q201" s="255"/>
      <c r="R201" s="255">
        <v>1E-4</v>
      </c>
      <c r="S201" s="250">
        <f>ROUND(G201*(P201),3)</f>
        <v>2.5000000000000001E-2</v>
      </c>
      <c r="T201" s="250"/>
      <c r="U201" s="250"/>
      <c r="V201" s="273"/>
      <c r="W201" s="78"/>
      <c r="Z201">
        <v>0</v>
      </c>
    </row>
    <row r="202" spans="1:26" ht="25.05" customHeight="1">
      <c r="A202" s="251"/>
      <c r="B202" s="299">
        <v>73</v>
      </c>
      <c r="C202" s="262" t="s">
        <v>262</v>
      </c>
      <c r="D202" s="263" t="s">
        <v>263</v>
      </c>
      <c r="E202" s="263"/>
      <c r="F202" s="256" t="s">
        <v>243</v>
      </c>
      <c r="G202" s="258">
        <v>290.21884</v>
      </c>
      <c r="H202" s="264"/>
      <c r="I202" s="257">
        <f>ROUND(G202*(H202),2)</f>
        <v>0</v>
      </c>
      <c r="J202" s="256">
        <f>ROUND(G202*(N202),2)</f>
        <v>0</v>
      </c>
      <c r="K202" s="261">
        <f>ROUND(G202*(O202),2)</f>
        <v>0</v>
      </c>
      <c r="L202" s="261">
        <f>ROUND(G202*(H202),2)</f>
        <v>0</v>
      </c>
      <c r="M202" s="261">
        <f>ROUND(G202*(H202),2)</f>
        <v>0</v>
      </c>
      <c r="N202" s="261">
        <v>0</v>
      </c>
      <c r="O202" s="261"/>
      <c r="P202" s="265">
        <v>2.0000000000000001E-4</v>
      </c>
      <c r="Q202" s="265"/>
      <c r="R202" s="265">
        <v>2.0000000000000001E-4</v>
      </c>
      <c r="S202" s="261">
        <f>ROUND(G202*(P202),3)</f>
        <v>5.8000000000000003E-2</v>
      </c>
      <c r="T202" s="261"/>
      <c r="U202" s="261"/>
      <c r="V202" s="274"/>
      <c r="W202" s="78"/>
      <c r="Z202">
        <v>0</v>
      </c>
    </row>
    <row r="203" spans="1:26" ht="25.05" customHeight="1">
      <c r="A203" s="251"/>
      <c r="B203" s="299">
        <v>74</v>
      </c>
      <c r="C203" s="262" t="s">
        <v>264</v>
      </c>
      <c r="D203" s="263" t="s">
        <v>265</v>
      </c>
      <c r="E203" s="263"/>
      <c r="F203" s="256" t="s">
        <v>266</v>
      </c>
      <c r="G203" s="258">
        <v>264.69963999999999</v>
      </c>
      <c r="H203" s="264"/>
      <c r="I203" s="257">
        <f>ROUND(G203*(H203),2)</f>
        <v>0</v>
      </c>
      <c r="J203" s="256">
        <f>ROUND(G203*(N203),2)</f>
        <v>0</v>
      </c>
      <c r="K203" s="261">
        <f>ROUND(G203*(O203),2)</f>
        <v>0</v>
      </c>
      <c r="L203" s="261">
        <f>ROUND(G203*(H203),2)</f>
        <v>0</v>
      </c>
      <c r="M203" s="261">
        <f>ROUND(G203*(H203),2)</f>
        <v>0</v>
      </c>
      <c r="N203" s="261">
        <v>0</v>
      </c>
      <c r="O203" s="261"/>
      <c r="P203" s="265"/>
      <c r="Q203" s="265"/>
      <c r="R203" s="265"/>
      <c r="S203" s="261">
        <f>ROUND(G203*(P203),3)</f>
        <v>0</v>
      </c>
      <c r="T203" s="261"/>
      <c r="U203" s="261"/>
      <c r="V203" s="274"/>
      <c r="W203" s="78"/>
      <c r="Z203">
        <v>0</v>
      </c>
    </row>
    <row r="204" spans="1:26" ht="25.05" customHeight="1">
      <c r="A204" s="251"/>
      <c r="B204" s="299">
        <v>75</v>
      </c>
      <c r="C204" s="262" t="s">
        <v>267</v>
      </c>
      <c r="D204" s="263" t="s">
        <v>268</v>
      </c>
      <c r="E204" s="263"/>
      <c r="F204" s="256" t="s">
        <v>243</v>
      </c>
      <c r="G204" s="258">
        <v>264.69963999999999</v>
      </c>
      <c r="H204" s="264"/>
      <c r="I204" s="257">
        <f>ROUND(G204*(H204),2)</f>
        <v>0</v>
      </c>
      <c r="J204" s="256">
        <f>ROUND(G204*(N204),2)</f>
        <v>0</v>
      </c>
      <c r="K204" s="261">
        <f>ROUND(G204*(O204),2)</f>
        <v>0</v>
      </c>
      <c r="L204" s="261">
        <f>ROUND(G204*(H204),2)</f>
        <v>0</v>
      </c>
      <c r="M204" s="261">
        <f>ROUND(G204*(H204),2)</f>
        <v>0</v>
      </c>
      <c r="N204" s="261">
        <v>0</v>
      </c>
      <c r="O204" s="261"/>
      <c r="P204" s="265"/>
      <c r="Q204" s="265"/>
      <c r="R204" s="265"/>
      <c r="S204" s="261">
        <f>ROUND(G204*(P204),3)</f>
        <v>0</v>
      </c>
      <c r="T204" s="261"/>
      <c r="U204" s="261"/>
      <c r="V204" s="274"/>
      <c r="W204" s="78"/>
      <c r="Z204">
        <v>0</v>
      </c>
    </row>
    <row r="205" spans="1:26">
      <c r="A205" s="13"/>
      <c r="B205" s="297"/>
      <c r="C205" s="243">
        <v>712</v>
      </c>
      <c r="D205" s="244" t="s">
        <v>255</v>
      </c>
      <c r="E205" s="244"/>
      <c r="F205" s="13"/>
      <c r="G205" s="242"/>
      <c r="H205" s="199"/>
      <c r="I205" s="203">
        <f>ROUND((SUM(I198:I204))/1,2)</f>
        <v>0</v>
      </c>
      <c r="J205" s="13"/>
      <c r="K205" s="13"/>
      <c r="L205" s="13">
        <f>ROUND((SUM(L198:L204))/1,2)</f>
        <v>0</v>
      </c>
      <c r="M205" s="13">
        <f>ROUND((SUM(M198:M204))/1,2)</f>
        <v>0</v>
      </c>
      <c r="N205" s="13"/>
      <c r="O205" s="13"/>
      <c r="P205" s="13"/>
      <c r="Q205" s="13"/>
      <c r="R205" s="13"/>
      <c r="S205" s="13">
        <f>ROUND((SUM(S198:S204))/1,2)</f>
        <v>0.08</v>
      </c>
      <c r="T205" s="13"/>
      <c r="U205" s="13"/>
      <c r="V205" s="275">
        <f>ROUND((SUM(V198:V204))/1,2)</f>
        <v>0</v>
      </c>
      <c r="W205" s="302"/>
      <c r="X205" s="197"/>
      <c r="Y205" s="197"/>
      <c r="Z205" s="197"/>
    </row>
    <row r="206" spans="1:26">
      <c r="A206" s="1"/>
      <c r="B206" s="290"/>
      <c r="C206" s="1"/>
      <c r="D206" s="1"/>
      <c r="E206" s="1"/>
      <c r="F206" s="1"/>
      <c r="G206" s="231"/>
      <c r="H206" s="191"/>
      <c r="I206" s="19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276"/>
      <c r="W206" s="78"/>
    </row>
    <row r="207" spans="1:26">
      <c r="A207" s="13"/>
      <c r="B207" s="297"/>
      <c r="C207" s="243">
        <v>713</v>
      </c>
      <c r="D207" s="244" t="s">
        <v>269</v>
      </c>
      <c r="E207" s="244"/>
      <c r="F207" s="13"/>
      <c r="G207" s="242"/>
      <c r="H207" s="199"/>
      <c r="I207" s="199"/>
      <c r="J207" s="13"/>
      <c r="K207" s="13"/>
      <c r="L207" s="13"/>
      <c r="M207" s="13"/>
      <c r="N207" s="13"/>
      <c r="O207" s="13"/>
      <c r="P207" s="13"/>
      <c r="Q207" s="13"/>
      <c r="R207" s="13"/>
      <c r="S207" s="13"/>
      <c r="T207" s="13"/>
      <c r="U207" s="13"/>
      <c r="V207" s="272"/>
      <c r="W207" s="302"/>
      <c r="X207" s="197"/>
      <c r="Y207" s="197"/>
      <c r="Z207" s="197"/>
    </row>
    <row r="208" spans="1:26" ht="25.05" customHeight="1">
      <c r="A208" s="251"/>
      <c r="B208" s="298">
        <v>76</v>
      </c>
      <c r="C208" s="252" t="s">
        <v>270</v>
      </c>
      <c r="D208" s="253" t="s">
        <v>271</v>
      </c>
      <c r="E208" s="253"/>
      <c r="F208" s="245" t="s">
        <v>126</v>
      </c>
      <c r="G208" s="247">
        <v>460.34719999999999</v>
      </c>
      <c r="H208" s="254"/>
      <c r="I208" s="246">
        <f>ROUND(G208*(H208),2)</f>
        <v>0</v>
      </c>
      <c r="J208" s="245">
        <f>ROUND(G208*(N208),2)</f>
        <v>0</v>
      </c>
      <c r="K208" s="250">
        <f>ROUND(G208*(O208),2)</f>
        <v>0</v>
      </c>
      <c r="L208" s="250">
        <f>ROUND(G208*(H208),2)</f>
        <v>0</v>
      </c>
      <c r="M208" s="250"/>
      <c r="N208" s="250">
        <v>0</v>
      </c>
      <c r="O208" s="250"/>
      <c r="P208" s="255"/>
      <c r="Q208" s="255"/>
      <c r="R208" s="255"/>
      <c r="S208" s="250">
        <f>ROUND(G208*(P208),3)</f>
        <v>0</v>
      </c>
      <c r="T208" s="250"/>
      <c r="U208" s="250"/>
      <c r="V208" s="273"/>
      <c r="W208" s="78"/>
      <c r="Z208">
        <v>0</v>
      </c>
    </row>
    <row r="209" spans="1:26" ht="25.05" customHeight="1">
      <c r="A209" s="251"/>
      <c r="B209" s="298">
        <v>77</v>
      </c>
      <c r="C209" s="252" t="s">
        <v>272</v>
      </c>
      <c r="D209" s="253" t="s">
        <v>273</v>
      </c>
      <c r="E209" s="253"/>
      <c r="F209" s="245" t="s">
        <v>126</v>
      </c>
      <c r="G209" s="247">
        <v>354.02323199999995</v>
      </c>
      <c r="H209" s="254"/>
      <c r="I209" s="246">
        <f>ROUND(G209*(H209),2)</f>
        <v>0</v>
      </c>
      <c r="J209" s="245">
        <f>ROUND(G209*(N209),2)</f>
        <v>0</v>
      </c>
      <c r="K209" s="250">
        <f>ROUND(G209*(O209),2)</f>
        <v>0</v>
      </c>
      <c r="L209" s="250">
        <f>ROUND(G209*(H209),2)</f>
        <v>0</v>
      </c>
      <c r="M209" s="250"/>
      <c r="N209" s="250">
        <v>0</v>
      </c>
      <c r="O209" s="250"/>
      <c r="P209" s="255">
        <v>2.9999999999999997E-4</v>
      </c>
      <c r="Q209" s="255"/>
      <c r="R209" s="255">
        <v>2.9999999999999997E-4</v>
      </c>
      <c r="S209" s="250">
        <f>ROUND(G209*(P209),3)</f>
        <v>0.106</v>
      </c>
      <c r="T209" s="250"/>
      <c r="U209" s="250"/>
      <c r="V209" s="273"/>
      <c r="W209" s="78"/>
      <c r="Z209">
        <v>0</v>
      </c>
    </row>
    <row r="210" spans="1:26" ht="25.05" customHeight="1">
      <c r="A210" s="251"/>
      <c r="B210" s="299">
        <v>78</v>
      </c>
      <c r="C210" s="262" t="s">
        <v>274</v>
      </c>
      <c r="D210" s="263" t="s">
        <v>275</v>
      </c>
      <c r="E210" s="263"/>
      <c r="F210" s="256" t="s">
        <v>243</v>
      </c>
      <c r="G210" s="258">
        <v>361.10369199999997</v>
      </c>
      <c r="H210" s="264"/>
      <c r="I210" s="257">
        <f>ROUND(G210*(H210),2)</f>
        <v>0</v>
      </c>
      <c r="J210" s="256">
        <f>ROUND(G210*(N210),2)</f>
        <v>0</v>
      </c>
      <c r="K210" s="261">
        <f>ROUND(G210*(O210),2)</f>
        <v>0</v>
      </c>
      <c r="L210" s="261">
        <f>ROUND(G210*(H210),2)</f>
        <v>0</v>
      </c>
      <c r="M210" s="261">
        <f>ROUND(G210*(H210),2)</f>
        <v>0</v>
      </c>
      <c r="N210" s="261">
        <v>0</v>
      </c>
      <c r="O210" s="261"/>
      <c r="P210" s="265"/>
      <c r="Q210" s="265"/>
      <c r="R210" s="265"/>
      <c r="S210" s="261">
        <f>ROUND(G210*(P210),3)</f>
        <v>0</v>
      </c>
      <c r="T210" s="261"/>
      <c r="U210" s="261"/>
      <c r="V210" s="274"/>
      <c r="W210" s="78"/>
      <c r="Z210">
        <v>0</v>
      </c>
    </row>
    <row r="211" spans="1:26" ht="25.05" customHeight="1">
      <c r="A211" s="251"/>
      <c r="B211" s="298">
        <v>79</v>
      </c>
      <c r="C211" s="252" t="s">
        <v>276</v>
      </c>
      <c r="D211" s="253" t="s">
        <v>277</v>
      </c>
      <c r="E211" s="253"/>
      <c r="F211" s="245" t="s">
        <v>126</v>
      </c>
      <c r="G211" s="247">
        <v>354.02323199999995</v>
      </c>
      <c r="H211" s="254"/>
      <c r="I211" s="246">
        <f>ROUND(G211*(H211),2)</f>
        <v>0</v>
      </c>
      <c r="J211" s="245">
        <f>ROUND(G211*(N211),2)</f>
        <v>0</v>
      </c>
      <c r="K211" s="250">
        <f>ROUND(G211*(O211),2)</f>
        <v>0</v>
      </c>
      <c r="L211" s="250">
        <f>ROUND(G211*(H211),2)</f>
        <v>0</v>
      </c>
      <c r="M211" s="250"/>
      <c r="N211" s="250">
        <v>0</v>
      </c>
      <c r="O211" s="250"/>
      <c r="P211" s="255">
        <v>2.8899999999999998E-3</v>
      </c>
      <c r="Q211" s="255"/>
      <c r="R211" s="255">
        <v>2.8899999999999998E-3</v>
      </c>
      <c r="S211" s="250">
        <f>ROUND(G211*(P211),3)</f>
        <v>1.0229999999999999</v>
      </c>
      <c r="T211" s="250"/>
      <c r="U211" s="250"/>
      <c r="V211" s="273"/>
      <c r="W211" s="78"/>
      <c r="Z211">
        <v>0</v>
      </c>
    </row>
    <row r="212" spans="1:26" ht="25.05" customHeight="1">
      <c r="A212" s="251"/>
      <c r="B212" s="299">
        <v>80</v>
      </c>
      <c r="C212" s="262" t="s">
        <v>278</v>
      </c>
      <c r="D212" s="263" t="s">
        <v>279</v>
      </c>
      <c r="E212" s="263"/>
      <c r="F212" s="256" t="s">
        <v>126</v>
      </c>
      <c r="G212" s="258">
        <v>407.1266819999999</v>
      </c>
      <c r="H212" s="264"/>
      <c r="I212" s="257">
        <f>ROUND(G212*(H212),2)</f>
        <v>0</v>
      </c>
      <c r="J212" s="256">
        <f>ROUND(G212*(N212),2)</f>
        <v>0</v>
      </c>
      <c r="K212" s="261">
        <f>ROUND(G212*(O212),2)</f>
        <v>0</v>
      </c>
      <c r="L212" s="261">
        <f>ROUND(G212*(H212),2)</f>
        <v>0</v>
      </c>
      <c r="M212" s="261">
        <f>ROUND(G212*(H212),2)</f>
        <v>0</v>
      </c>
      <c r="N212" s="261">
        <v>0</v>
      </c>
      <c r="O212" s="261"/>
      <c r="P212" s="265"/>
      <c r="Q212" s="265"/>
      <c r="R212" s="265"/>
      <c r="S212" s="261">
        <f>ROUND(G212*(P212),3)</f>
        <v>0</v>
      </c>
      <c r="T212" s="261"/>
      <c r="U212" s="261"/>
      <c r="V212" s="274"/>
      <c r="W212" s="78"/>
      <c r="Z212">
        <v>0</v>
      </c>
    </row>
    <row r="213" spans="1:26" ht="25.05" customHeight="1">
      <c r="A213" s="251"/>
      <c r="B213" s="298">
        <v>81</v>
      </c>
      <c r="C213" s="252" t="s">
        <v>280</v>
      </c>
      <c r="D213" s="253" t="s">
        <v>281</v>
      </c>
      <c r="E213" s="253"/>
      <c r="F213" s="245" t="s">
        <v>126</v>
      </c>
      <c r="G213" s="247">
        <v>193.06320000000002</v>
      </c>
      <c r="H213" s="254"/>
      <c r="I213" s="246">
        <f>ROUND(G213*(H213),2)</f>
        <v>0</v>
      </c>
      <c r="J213" s="245">
        <f>ROUND(G213*(N213),2)</f>
        <v>0</v>
      </c>
      <c r="K213" s="250">
        <f>ROUND(G213*(O213),2)</f>
        <v>0</v>
      </c>
      <c r="L213" s="250">
        <f>ROUND(G213*(H213),2)</f>
        <v>0</v>
      </c>
      <c r="M213" s="250"/>
      <c r="N213" s="250">
        <v>0</v>
      </c>
      <c r="O213" s="250"/>
      <c r="P213" s="255">
        <v>2.9999999999999997E-4</v>
      </c>
      <c r="Q213" s="255"/>
      <c r="R213" s="255">
        <v>2.9999999999999997E-4</v>
      </c>
      <c r="S213" s="250">
        <f>ROUND(G213*(P213),3)</f>
        <v>5.8000000000000003E-2</v>
      </c>
      <c r="T213" s="250"/>
      <c r="U213" s="250"/>
      <c r="V213" s="273"/>
      <c r="W213" s="78"/>
      <c r="Z213">
        <v>0</v>
      </c>
    </row>
    <row r="214" spans="1:26" ht="25.05" customHeight="1">
      <c r="A214" s="251"/>
      <c r="B214" s="299">
        <v>82</v>
      </c>
      <c r="C214" s="262" t="s">
        <v>282</v>
      </c>
      <c r="D214" s="263" t="s">
        <v>283</v>
      </c>
      <c r="E214" s="263"/>
      <c r="F214" s="256" t="s">
        <v>243</v>
      </c>
      <c r="G214" s="258">
        <v>469.55414400000001</v>
      </c>
      <c r="H214" s="264"/>
      <c r="I214" s="257">
        <f>ROUND(G214*(H214),2)</f>
        <v>0</v>
      </c>
      <c r="J214" s="256">
        <f>ROUND(G214*(N214),2)</f>
        <v>0</v>
      </c>
      <c r="K214" s="261">
        <f>ROUND(G214*(O214),2)</f>
        <v>0</v>
      </c>
      <c r="L214" s="261">
        <f>ROUND(G214*(H214),2)</f>
        <v>0</v>
      </c>
      <c r="M214" s="261">
        <f>ROUND(G214*(H214),2)</f>
        <v>0</v>
      </c>
      <c r="N214" s="261">
        <v>0</v>
      </c>
      <c r="O214" s="261"/>
      <c r="P214" s="265"/>
      <c r="Q214" s="265"/>
      <c r="R214" s="265"/>
      <c r="S214" s="261">
        <f>ROUND(G214*(P214),3)</f>
        <v>0</v>
      </c>
      <c r="T214" s="261"/>
      <c r="U214" s="261"/>
      <c r="V214" s="274"/>
      <c r="W214" s="78"/>
      <c r="Z214">
        <v>0</v>
      </c>
    </row>
    <row r="215" spans="1:26" ht="34.950000000000003" customHeight="1">
      <c r="A215" s="251"/>
      <c r="B215" s="299">
        <v>83</v>
      </c>
      <c r="C215" s="262" t="s">
        <v>284</v>
      </c>
      <c r="D215" s="263" t="s">
        <v>285</v>
      </c>
      <c r="E215" s="263"/>
      <c r="F215" s="256" t="s">
        <v>243</v>
      </c>
      <c r="G215" s="258">
        <v>196.92426</v>
      </c>
      <c r="H215" s="264"/>
      <c r="I215" s="257">
        <f>ROUND(G215*(H215),2)</f>
        <v>0</v>
      </c>
      <c r="J215" s="256">
        <f>ROUND(G215*(N215),2)</f>
        <v>0</v>
      </c>
      <c r="K215" s="261">
        <f>ROUND(G215*(O215),2)</f>
        <v>0</v>
      </c>
      <c r="L215" s="261">
        <f>ROUND(G215*(H215),2)</f>
        <v>0</v>
      </c>
      <c r="M215" s="261">
        <f>ROUND(G215*(H215),2)</f>
        <v>0</v>
      </c>
      <c r="N215" s="261">
        <v>0</v>
      </c>
      <c r="O215" s="261"/>
      <c r="P215" s="265"/>
      <c r="Q215" s="265"/>
      <c r="R215" s="265"/>
      <c r="S215" s="261">
        <f>ROUND(G215*(P215),3)</f>
        <v>0</v>
      </c>
      <c r="T215" s="261"/>
      <c r="U215" s="261"/>
      <c r="V215" s="274"/>
      <c r="W215" s="78"/>
      <c r="Z215">
        <v>0</v>
      </c>
    </row>
    <row r="216" spans="1:26" ht="25.05" customHeight="1">
      <c r="A216" s="251"/>
      <c r="B216" s="298">
        <v>84</v>
      </c>
      <c r="C216" s="252" t="s">
        <v>286</v>
      </c>
      <c r="D216" s="253" t="s">
        <v>287</v>
      </c>
      <c r="E216" s="253"/>
      <c r="F216" s="245" t="s">
        <v>126</v>
      </c>
      <c r="G216" s="247">
        <v>55.25</v>
      </c>
      <c r="H216" s="254"/>
      <c r="I216" s="246">
        <f>ROUND(G216*(H216),2)</f>
        <v>0</v>
      </c>
      <c r="J216" s="245">
        <f>ROUND(G216*(N216),2)</f>
        <v>0</v>
      </c>
      <c r="K216" s="250">
        <f>ROUND(G216*(O216),2)</f>
        <v>0</v>
      </c>
      <c r="L216" s="250">
        <f>ROUND(G216*(H216),2)</f>
        <v>0</v>
      </c>
      <c r="M216" s="250"/>
      <c r="N216" s="250">
        <v>0</v>
      </c>
      <c r="O216" s="250"/>
      <c r="P216" s="255"/>
      <c r="Q216" s="255"/>
      <c r="R216" s="255"/>
      <c r="S216" s="250">
        <f>ROUND(G216*(P216),3)</f>
        <v>0</v>
      </c>
      <c r="T216" s="250"/>
      <c r="U216" s="250"/>
      <c r="V216" s="273"/>
      <c r="W216" s="78"/>
      <c r="Z216">
        <v>0</v>
      </c>
    </row>
    <row r="217" spans="1:26" ht="25.05" customHeight="1">
      <c r="A217" s="251"/>
      <c r="B217" s="299">
        <v>85</v>
      </c>
      <c r="C217" s="262" t="s">
        <v>288</v>
      </c>
      <c r="D217" s="263" t="s">
        <v>289</v>
      </c>
      <c r="E217" s="263"/>
      <c r="F217" s="256" t="s">
        <v>243</v>
      </c>
      <c r="G217" s="258">
        <v>56.355000000000004</v>
      </c>
      <c r="H217" s="264"/>
      <c r="I217" s="257">
        <f>ROUND(G217*(H217),2)</f>
        <v>0</v>
      </c>
      <c r="J217" s="256">
        <f>ROUND(G217*(N217),2)</f>
        <v>0</v>
      </c>
      <c r="K217" s="261">
        <f>ROUND(G217*(O217),2)</f>
        <v>0</v>
      </c>
      <c r="L217" s="261">
        <f>ROUND(G217*(H217),2)</f>
        <v>0</v>
      </c>
      <c r="M217" s="261">
        <f>ROUND(G217*(H217),2)</f>
        <v>0</v>
      </c>
      <c r="N217" s="261">
        <v>0</v>
      </c>
      <c r="O217" s="261"/>
      <c r="P217" s="265"/>
      <c r="Q217" s="265"/>
      <c r="R217" s="265"/>
      <c r="S217" s="261">
        <f>ROUND(G217*(P217),3)</f>
        <v>0</v>
      </c>
      <c r="T217" s="261"/>
      <c r="U217" s="261"/>
      <c r="V217" s="274"/>
      <c r="W217" s="78"/>
      <c r="Z217">
        <v>0</v>
      </c>
    </row>
    <row r="218" spans="1:26" ht="25.05" customHeight="1">
      <c r="A218" s="251"/>
      <c r="B218" s="298">
        <v>86</v>
      </c>
      <c r="C218" s="252" t="s">
        <v>290</v>
      </c>
      <c r="D218" s="253" t="s">
        <v>291</v>
      </c>
      <c r="E218" s="253"/>
      <c r="F218" s="245" t="s">
        <v>126</v>
      </c>
      <c r="G218" s="247">
        <v>55.25</v>
      </c>
      <c r="H218" s="254"/>
      <c r="I218" s="246">
        <f>ROUND(G218*(H218),2)</f>
        <v>0</v>
      </c>
      <c r="J218" s="245">
        <f>ROUND(G218*(N218),2)</f>
        <v>0</v>
      </c>
      <c r="K218" s="250">
        <f>ROUND(G218*(O218),2)</f>
        <v>0</v>
      </c>
      <c r="L218" s="250">
        <f>ROUND(G218*(H218),2)</f>
        <v>0</v>
      </c>
      <c r="M218" s="250"/>
      <c r="N218" s="250">
        <v>0</v>
      </c>
      <c r="O218" s="250"/>
      <c r="P218" s="255">
        <v>1.1E-4</v>
      </c>
      <c r="Q218" s="255"/>
      <c r="R218" s="255">
        <v>1.1E-4</v>
      </c>
      <c r="S218" s="250">
        <f>ROUND(G218*(P218),3)</f>
        <v>6.0000000000000001E-3</v>
      </c>
      <c r="T218" s="250"/>
      <c r="U218" s="250"/>
      <c r="V218" s="273"/>
      <c r="W218" s="78"/>
      <c r="Z218">
        <v>0</v>
      </c>
    </row>
    <row r="219" spans="1:26" ht="25.05" customHeight="1">
      <c r="A219" s="251"/>
      <c r="B219" s="299">
        <v>87</v>
      </c>
      <c r="C219" s="262" t="s">
        <v>292</v>
      </c>
      <c r="D219" s="263" t="s">
        <v>293</v>
      </c>
      <c r="E219" s="263"/>
      <c r="F219" s="256" t="s">
        <v>126</v>
      </c>
      <c r="G219" s="258">
        <v>63.537499999999994</v>
      </c>
      <c r="H219" s="264"/>
      <c r="I219" s="257">
        <f>ROUND(G219*(H219),2)</f>
        <v>0</v>
      </c>
      <c r="J219" s="256">
        <f>ROUND(G219*(N219),2)</f>
        <v>0</v>
      </c>
      <c r="K219" s="261">
        <f>ROUND(G219*(O219),2)</f>
        <v>0</v>
      </c>
      <c r="L219" s="261">
        <f>ROUND(G219*(H219),2)</f>
        <v>0</v>
      </c>
      <c r="M219" s="261">
        <f>ROUND(G219*(H219),2)</f>
        <v>0</v>
      </c>
      <c r="N219" s="261">
        <v>0</v>
      </c>
      <c r="O219" s="261"/>
      <c r="P219" s="265">
        <v>2.0000000000000002E-5</v>
      </c>
      <c r="Q219" s="265"/>
      <c r="R219" s="265">
        <v>2.0000000000000002E-5</v>
      </c>
      <c r="S219" s="261">
        <f>ROUND(G219*(P219),3)</f>
        <v>1E-3</v>
      </c>
      <c r="T219" s="261"/>
      <c r="U219" s="261"/>
      <c r="V219" s="274"/>
      <c r="W219" s="78"/>
      <c r="Z219">
        <v>0</v>
      </c>
    </row>
    <row r="220" spans="1:26" ht="25.05" customHeight="1">
      <c r="A220" s="251"/>
      <c r="B220" s="298">
        <v>88</v>
      </c>
      <c r="C220" s="252" t="s">
        <v>294</v>
      </c>
      <c r="D220" s="253" t="s">
        <v>295</v>
      </c>
      <c r="E220" s="253"/>
      <c r="F220" s="245" t="s">
        <v>248</v>
      </c>
      <c r="G220" s="247">
        <v>1.0402379411511093</v>
      </c>
      <c r="H220" s="254"/>
      <c r="I220" s="246">
        <f>ROUND(G220*(H220),2)</f>
        <v>0</v>
      </c>
      <c r="J220" s="245">
        <f>ROUND(G220*(N220),2)</f>
        <v>0</v>
      </c>
      <c r="K220" s="250">
        <f>ROUND(G220*(O220),2)</f>
        <v>0</v>
      </c>
      <c r="L220" s="250">
        <f>ROUND(G220*(H220),2)</f>
        <v>0</v>
      </c>
      <c r="M220" s="250"/>
      <c r="N220" s="250">
        <v>0</v>
      </c>
      <c r="O220" s="250"/>
      <c r="P220" s="255"/>
      <c r="Q220" s="255"/>
      <c r="R220" s="255"/>
      <c r="S220" s="250">
        <f>ROUND(G220*(P220),3)</f>
        <v>0</v>
      </c>
      <c r="T220" s="250"/>
      <c r="U220" s="250"/>
      <c r="V220" s="273"/>
      <c r="W220" s="78"/>
      <c r="Z220">
        <v>0</v>
      </c>
    </row>
    <row r="221" spans="1:26" ht="25.05" customHeight="1">
      <c r="A221" s="251"/>
      <c r="B221" s="298">
        <v>89</v>
      </c>
      <c r="C221" s="252" t="s">
        <v>296</v>
      </c>
      <c r="D221" s="253" t="s">
        <v>297</v>
      </c>
      <c r="E221" s="253"/>
      <c r="F221" s="245" t="s">
        <v>104</v>
      </c>
      <c r="G221" s="247">
        <v>6.1833548399999998</v>
      </c>
      <c r="H221" s="254"/>
      <c r="I221" s="246">
        <f>ROUND(G221*(H221),2)</f>
        <v>0</v>
      </c>
      <c r="J221" s="245">
        <f>ROUND(G221*(N221),2)</f>
        <v>0</v>
      </c>
      <c r="K221" s="250">
        <f>ROUND(G221*(O221),2)</f>
        <v>0</v>
      </c>
      <c r="L221" s="250">
        <f>ROUND(G221*(H221),2)</f>
        <v>0</v>
      </c>
      <c r="M221" s="250"/>
      <c r="N221" s="250">
        <v>0</v>
      </c>
      <c r="O221" s="250"/>
      <c r="P221" s="255"/>
      <c r="Q221" s="255"/>
      <c r="R221" s="255"/>
      <c r="S221" s="250">
        <f>ROUND(G221*(P221),3)</f>
        <v>0</v>
      </c>
      <c r="T221" s="250"/>
      <c r="U221" s="250"/>
      <c r="V221" s="273"/>
      <c r="W221" s="78"/>
      <c r="Z221">
        <v>0</v>
      </c>
    </row>
    <row r="222" spans="1:26" ht="25.05" customHeight="1">
      <c r="A222" s="251"/>
      <c r="B222" s="299">
        <v>90</v>
      </c>
      <c r="C222" s="262" t="s">
        <v>298</v>
      </c>
      <c r="D222" s="263" t="s">
        <v>299</v>
      </c>
      <c r="E222" s="263"/>
      <c r="F222" s="256" t="s">
        <v>126</v>
      </c>
      <c r="G222" s="258">
        <v>56.680752700000006</v>
      </c>
      <c r="H222" s="264"/>
      <c r="I222" s="257">
        <f>ROUND(G222*(H222),2)</f>
        <v>0</v>
      </c>
      <c r="J222" s="256">
        <f>ROUND(G222*(N222),2)</f>
        <v>0</v>
      </c>
      <c r="K222" s="261">
        <f>ROUND(G222*(O222),2)</f>
        <v>0</v>
      </c>
      <c r="L222" s="261">
        <f>ROUND(G222*(H222),2)</f>
        <v>0</v>
      </c>
      <c r="M222" s="261">
        <f>ROUND(G222*(H222),2)</f>
        <v>0</v>
      </c>
      <c r="N222" s="261">
        <v>0</v>
      </c>
      <c r="O222" s="261"/>
      <c r="P222" s="265"/>
      <c r="Q222" s="265"/>
      <c r="R222" s="265"/>
      <c r="S222" s="261">
        <f>ROUND(G222*(P222),3)</f>
        <v>0</v>
      </c>
      <c r="T222" s="261"/>
      <c r="U222" s="261"/>
      <c r="V222" s="274"/>
      <c r="W222" s="78"/>
      <c r="Z222">
        <v>0</v>
      </c>
    </row>
    <row r="223" spans="1:26">
      <c r="A223" s="13"/>
      <c r="B223" s="297"/>
      <c r="C223" s="243">
        <v>713</v>
      </c>
      <c r="D223" s="244" t="s">
        <v>269</v>
      </c>
      <c r="E223" s="244"/>
      <c r="F223" s="13"/>
      <c r="G223" s="242"/>
      <c r="H223" s="199"/>
      <c r="I223" s="203">
        <f>ROUND((SUM(I207:I222))/1,2)</f>
        <v>0</v>
      </c>
      <c r="J223" s="13"/>
      <c r="K223" s="13"/>
      <c r="L223" s="13">
        <f>ROUND((SUM(L207:L222))/1,2)</f>
        <v>0</v>
      </c>
      <c r="M223" s="13">
        <f>ROUND((SUM(M207:M222))/1,2)</f>
        <v>0</v>
      </c>
      <c r="N223" s="13"/>
      <c r="O223" s="13"/>
      <c r="P223" s="13"/>
      <c r="Q223" s="13"/>
      <c r="R223" s="13"/>
      <c r="S223" s="13">
        <f>ROUND((SUM(S207:S222))/1,2)</f>
        <v>1.19</v>
      </c>
      <c r="T223" s="13"/>
      <c r="U223" s="13"/>
      <c r="V223" s="275">
        <f>ROUND((SUM(V207:V222))/1,2)</f>
        <v>0</v>
      </c>
      <c r="W223" s="302"/>
      <c r="X223" s="197"/>
      <c r="Y223" s="197"/>
      <c r="Z223" s="197"/>
    </row>
    <row r="224" spans="1:26">
      <c r="A224" s="1"/>
      <c r="B224" s="290"/>
      <c r="C224" s="1"/>
      <c r="D224" s="1"/>
      <c r="E224" s="1"/>
      <c r="F224" s="1"/>
      <c r="G224" s="231"/>
      <c r="H224" s="191"/>
      <c r="I224" s="19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276"/>
      <c r="W224" s="78"/>
    </row>
    <row r="225" spans="1:26">
      <c r="A225" s="13"/>
      <c r="B225" s="297"/>
      <c r="C225" s="243">
        <v>762</v>
      </c>
      <c r="D225" s="244" t="s">
        <v>300</v>
      </c>
      <c r="E225" s="244"/>
      <c r="F225" s="13"/>
      <c r="G225" s="242"/>
      <c r="H225" s="199"/>
      <c r="I225" s="199"/>
      <c r="J225" s="13"/>
      <c r="K225" s="13"/>
      <c r="L225" s="13"/>
      <c r="M225" s="13"/>
      <c r="N225" s="13"/>
      <c r="O225" s="13"/>
      <c r="P225" s="13"/>
      <c r="Q225" s="13"/>
      <c r="R225" s="13"/>
      <c r="S225" s="13"/>
      <c r="T225" s="13"/>
      <c r="U225" s="13"/>
      <c r="V225" s="272"/>
      <c r="W225" s="302"/>
      <c r="X225" s="197"/>
      <c r="Y225" s="197"/>
      <c r="Z225" s="197"/>
    </row>
    <row r="226" spans="1:26" ht="25.05" customHeight="1">
      <c r="A226" s="251"/>
      <c r="B226" s="298">
        <v>91</v>
      </c>
      <c r="C226" s="252" t="s">
        <v>301</v>
      </c>
      <c r="D226" s="253" t="s">
        <v>302</v>
      </c>
      <c r="E226" s="253"/>
      <c r="F226" s="245" t="s">
        <v>126</v>
      </c>
      <c r="G226" s="247">
        <v>83.933470080000006</v>
      </c>
      <c r="H226" s="254"/>
      <c r="I226" s="246">
        <f>ROUND(G226*(H226),2)</f>
        <v>0</v>
      </c>
      <c r="J226" s="245">
        <f>ROUND(G226*(N226),2)</f>
        <v>0</v>
      </c>
      <c r="K226" s="250">
        <f>ROUND(G226*(O226),2)</f>
        <v>0</v>
      </c>
      <c r="L226" s="250">
        <f>ROUND(G226*(H226),2)</f>
        <v>0</v>
      </c>
      <c r="M226" s="250"/>
      <c r="N226" s="250">
        <v>0</v>
      </c>
      <c r="O226" s="250"/>
      <c r="P226" s="255">
        <v>1.532E-2</v>
      </c>
      <c r="Q226" s="255"/>
      <c r="R226" s="255">
        <v>1.532E-2</v>
      </c>
      <c r="S226" s="250">
        <f>ROUND(G226*(P226),3)</f>
        <v>1.286</v>
      </c>
      <c r="T226" s="250"/>
      <c r="U226" s="250"/>
      <c r="V226" s="273"/>
      <c r="W226" s="78"/>
      <c r="Z226">
        <v>0</v>
      </c>
    </row>
    <row r="227" spans="1:26" ht="25.05" customHeight="1">
      <c r="A227" s="251"/>
      <c r="B227" s="298">
        <v>92</v>
      </c>
      <c r="C227" s="252" t="s">
        <v>303</v>
      </c>
      <c r="D227" s="253" t="s">
        <v>304</v>
      </c>
      <c r="E227" s="253"/>
      <c r="F227" s="245" t="s">
        <v>126</v>
      </c>
      <c r="G227" s="247">
        <v>237.79276800000002</v>
      </c>
      <c r="H227" s="254"/>
      <c r="I227" s="246">
        <f>ROUND(G227*(H227),2)</f>
        <v>0</v>
      </c>
      <c r="J227" s="245">
        <f>ROUND(G227*(N227),2)</f>
        <v>0</v>
      </c>
      <c r="K227" s="250">
        <f>ROUND(G227*(O227),2)</f>
        <v>0</v>
      </c>
      <c r="L227" s="250">
        <f>ROUND(G227*(H227),2)</f>
        <v>0</v>
      </c>
      <c r="M227" s="250"/>
      <c r="N227" s="250">
        <v>0</v>
      </c>
      <c r="O227" s="250"/>
      <c r="P227" s="255"/>
      <c r="Q227" s="255"/>
      <c r="R227" s="255"/>
      <c r="S227" s="250">
        <f>ROUND(G227*(P227),3)</f>
        <v>0</v>
      </c>
      <c r="T227" s="250"/>
      <c r="U227" s="250"/>
      <c r="V227" s="273">
        <f>ROUND(G227*(X227),3)</f>
        <v>3.8050000000000002</v>
      </c>
      <c r="W227" s="78"/>
      <c r="X227">
        <v>1.6E-2</v>
      </c>
      <c r="Z227">
        <v>0</v>
      </c>
    </row>
    <row r="228" spans="1:26" ht="25.05" customHeight="1">
      <c r="A228" s="251"/>
      <c r="B228" s="298">
        <v>93</v>
      </c>
      <c r="C228" s="252" t="s">
        <v>305</v>
      </c>
      <c r="D228" s="253" t="s">
        <v>306</v>
      </c>
      <c r="E228" s="253"/>
      <c r="F228" s="245" t="s">
        <v>126</v>
      </c>
      <c r="G228" s="247">
        <v>233.28825000000001</v>
      </c>
      <c r="H228" s="254"/>
      <c r="I228" s="246">
        <f>ROUND(G228*(H228),2)</f>
        <v>0</v>
      </c>
      <c r="J228" s="245">
        <f>ROUND(G228*(N228),2)</f>
        <v>0</v>
      </c>
      <c r="K228" s="250">
        <f>ROUND(G228*(O228),2)</f>
        <v>0</v>
      </c>
      <c r="L228" s="250">
        <f>ROUND(G228*(H228),2)</f>
        <v>0</v>
      </c>
      <c r="M228" s="250"/>
      <c r="N228" s="250">
        <v>0</v>
      </c>
      <c r="O228" s="250"/>
      <c r="P228" s="255">
        <v>6.0000000000000008E-5</v>
      </c>
      <c r="Q228" s="255"/>
      <c r="R228" s="255">
        <v>6.0000000000000008E-5</v>
      </c>
      <c r="S228" s="250">
        <f>ROUND(G228*(P228),3)</f>
        <v>1.4E-2</v>
      </c>
      <c r="T228" s="250"/>
      <c r="U228" s="250"/>
      <c r="V228" s="273"/>
      <c r="W228" s="78"/>
      <c r="Z228">
        <v>0</v>
      </c>
    </row>
    <row r="229" spans="1:26" ht="25.05" customHeight="1">
      <c r="A229" s="251"/>
      <c r="B229" s="298">
        <v>94</v>
      </c>
      <c r="C229" s="252" t="s">
        <v>307</v>
      </c>
      <c r="D229" s="253" t="s">
        <v>308</v>
      </c>
      <c r="E229" s="253"/>
      <c r="F229" s="245" t="s">
        <v>126</v>
      </c>
      <c r="G229" s="247">
        <v>251.95104000000003</v>
      </c>
      <c r="H229" s="254"/>
      <c r="I229" s="246">
        <f>ROUND(G229*(H229),2)</f>
        <v>0</v>
      </c>
      <c r="J229" s="245">
        <f>ROUND(G229*(N229),2)</f>
        <v>0</v>
      </c>
      <c r="K229" s="250">
        <f>ROUND(G229*(O229),2)</f>
        <v>0</v>
      </c>
      <c r="L229" s="250">
        <f>ROUND(G229*(H229),2)</f>
        <v>0</v>
      </c>
      <c r="M229" s="250"/>
      <c r="N229" s="250">
        <v>0</v>
      </c>
      <c r="O229" s="250"/>
      <c r="P229" s="255">
        <v>3.2750000000000001E-2</v>
      </c>
      <c r="Q229" s="255"/>
      <c r="R229" s="255">
        <v>3.2750000000000001E-2</v>
      </c>
      <c r="S229" s="250">
        <f>ROUND(G229*(P229),3)</f>
        <v>8.2509999999999994</v>
      </c>
      <c r="T229" s="250"/>
      <c r="U229" s="250"/>
      <c r="V229" s="273"/>
      <c r="W229" s="78"/>
      <c r="Z229">
        <v>0</v>
      </c>
    </row>
    <row r="230" spans="1:26" ht="25.05" customHeight="1">
      <c r="A230" s="251"/>
      <c r="B230" s="298">
        <v>95</v>
      </c>
      <c r="C230" s="252" t="s">
        <v>309</v>
      </c>
      <c r="D230" s="253" t="s">
        <v>310</v>
      </c>
      <c r="E230" s="253"/>
      <c r="F230" s="245" t="s">
        <v>248</v>
      </c>
      <c r="G230" s="247">
        <v>3.3807733087411052</v>
      </c>
      <c r="H230" s="254"/>
      <c r="I230" s="246">
        <f>ROUND(G230*(H230),2)</f>
        <v>0</v>
      </c>
      <c r="J230" s="245">
        <f>ROUND(G230*(N230),2)</f>
        <v>0</v>
      </c>
      <c r="K230" s="250">
        <f>ROUND(G230*(O230),2)</f>
        <v>0</v>
      </c>
      <c r="L230" s="250">
        <f>ROUND(G230*(H230),2)</f>
        <v>0</v>
      </c>
      <c r="M230" s="250"/>
      <c r="N230" s="250">
        <v>0</v>
      </c>
      <c r="O230" s="250"/>
      <c r="P230" s="255"/>
      <c r="Q230" s="255"/>
      <c r="R230" s="255"/>
      <c r="S230" s="250">
        <f>ROUND(G230*(P230),3)</f>
        <v>0</v>
      </c>
      <c r="T230" s="250"/>
      <c r="U230" s="250"/>
      <c r="V230" s="273"/>
      <c r="W230" s="78"/>
      <c r="Z230">
        <v>0</v>
      </c>
    </row>
    <row r="231" spans="1:26" ht="25.05" customHeight="1">
      <c r="A231" s="251"/>
      <c r="B231" s="298">
        <v>96</v>
      </c>
      <c r="C231" s="252" t="s">
        <v>311</v>
      </c>
      <c r="D231" s="253" t="s">
        <v>312</v>
      </c>
      <c r="E231" s="253"/>
      <c r="F231" s="245" t="s">
        <v>126</v>
      </c>
      <c r="G231" s="247">
        <v>233.28800000000001</v>
      </c>
      <c r="H231" s="254"/>
      <c r="I231" s="246">
        <f>ROUND(G231*(H231),2)</f>
        <v>0</v>
      </c>
      <c r="J231" s="245">
        <f>ROUND(G231*(N231),2)</f>
        <v>0</v>
      </c>
      <c r="K231" s="250">
        <f>ROUND(G231*(O231),2)</f>
        <v>0</v>
      </c>
      <c r="L231" s="250">
        <f>ROUND(G231*(H231),2)</f>
        <v>0</v>
      </c>
      <c r="M231" s="250"/>
      <c r="N231" s="250">
        <v>0</v>
      </c>
      <c r="O231" s="250"/>
      <c r="P231" s="255">
        <v>2.4000000000000001E-4</v>
      </c>
      <c r="Q231" s="255"/>
      <c r="R231" s="255">
        <v>2.4000000000000001E-4</v>
      </c>
      <c r="S231" s="250">
        <f>ROUND(G231*(P231),3)</f>
        <v>5.6000000000000001E-2</v>
      </c>
      <c r="T231" s="250"/>
      <c r="U231" s="250"/>
      <c r="V231" s="273"/>
      <c r="W231" s="78"/>
      <c r="Z231">
        <v>0</v>
      </c>
    </row>
    <row r="232" spans="1:26">
      <c r="A232" s="13"/>
      <c r="B232" s="297"/>
      <c r="C232" s="243">
        <v>762</v>
      </c>
      <c r="D232" s="244" t="s">
        <v>300</v>
      </c>
      <c r="E232" s="244"/>
      <c r="F232" s="13"/>
      <c r="G232" s="242"/>
      <c r="H232" s="199"/>
      <c r="I232" s="203">
        <f>ROUND((SUM(I225:I231))/1,2)</f>
        <v>0</v>
      </c>
      <c r="J232" s="13"/>
      <c r="K232" s="13"/>
      <c r="L232" s="13">
        <f>ROUND((SUM(L225:L231))/1,2)</f>
        <v>0</v>
      </c>
      <c r="M232" s="13">
        <f>ROUND((SUM(M225:M231))/1,2)</f>
        <v>0</v>
      </c>
      <c r="N232" s="13"/>
      <c r="O232" s="13"/>
      <c r="P232" s="13"/>
      <c r="Q232" s="13"/>
      <c r="R232" s="13"/>
      <c r="S232" s="13">
        <f>ROUND((SUM(S225:S231))/1,2)</f>
        <v>9.61</v>
      </c>
      <c r="T232" s="13"/>
      <c r="U232" s="13"/>
      <c r="V232" s="275">
        <f>ROUND((SUM(V225:V231))/1,2)</f>
        <v>3.81</v>
      </c>
      <c r="W232" s="302"/>
      <c r="X232" s="197"/>
      <c r="Y232" s="197"/>
      <c r="Z232" s="197"/>
    </row>
    <row r="233" spans="1:26">
      <c r="A233" s="1"/>
      <c r="B233" s="290"/>
      <c r="C233" s="1"/>
      <c r="D233" s="1"/>
      <c r="E233" s="1"/>
      <c r="F233" s="1"/>
      <c r="G233" s="231"/>
      <c r="H233" s="191"/>
      <c r="I233" s="19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276"/>
      <c r="W233" s="78"/>
    </row>
    <row r="234" spans="1:26">
      <c r="A234" s="13"/>
      <c r="B234" s="297"/>
      <c r="C234" s="243">
        <v>763</v>
      </c>
      <c r="D234" s="244" t="s">
        <v>313</v>
      </c>
      <c r="E234" s="244"/>
      <c r="F234" s="13"/>
      <c r="G234" s="242"/>
      <c r="H234" s="199"/>
      <c r="I234" s="199"/>
      <c r="J234" s="13"/>
      <c r="K234" s="13"/>
      <c r="L234" s="13"/>
      <c r="M234" s="13"/>
      <c r="N234" s="13"/>
      <c r="O234" s="13"/>
      <c r="P234" s="13"/>
      <c r="Q234" s="13"/>
      <c r="R234" s="13"/>
      <c r="S234" s="13"/>
      <c r="T234" s="13"/>
      <c r="U234" s="13"/>
      <c r="V234" s="272"/>
      <c r="W234" s="302"/>
      <c r="X234" s="197"/>
      <c r="Y234" s="197"/>
      <c r="Z234" s="197"/>
    </row>
    <row r="235" spans="1:26" ht="25.05" customHeight="1">
      <c r="A235" s="251"/>
      <c r="B235" s="298">
        <v>97</v>
      </c>
      <c r="C235" s="252" t="s">
        <v>314</v>
      </c>
      <c r="D235" s="253" t="s">
        <v>315</v>
      </c>
      <c r="E235" s="253"/>
      <c r="F235" s="245" t="s">
        <v>157</v>
      </c>
      <c r="G235" s="247">
        <v>22</v>
      </c>
      <c r="H235" s="254"/>
      <c r="I235" s="246">
        <f>ROUND(G235*(H235),2)</f>
        <v>0</v>
      </c>
      <c r="J235" s="245">
        <f>ROUND(G235*(N235),2)</f>
        <v>0</v>
      </c>
      <c r="K235" s="250">
        <f>ROUND(G235*(O235),2)</f>
        <v>0</v>
      </c>
      <c r="L235" s="250">
        <f>ROUND(G235*(H235),2)</f>
        <v>0</v>
      </c>
      <c r="M235" s="250"/>
      <c r="N235" s="250">
        <v>0</v>
      </c>
      <c r="O235" s="250"/>
      <c r="P235" s="255">
        <v>2.2000000000000001E-4</v>
      </c>
      <c r="Q235" s="255"/>
      <c r="R235" s="255">
        <v>2.2000000000000001E-4</v>
      </c>
      <c r="S235" s="250">
        <f>ROUND(G235*(P235),3)</f>
        <v>5.0000000000000001E-3</v>
      </c>
      <c r="T235" s="250"/>
      <c r="U235" s="250"/>
      <c r="V235" s="273"/>
      <c r="W235" s="78"/>
      <c r="Z235">
        <v>0</v>
      </c>
    </row>
    <row r="236" spans="1:26" ht="25.05" customHeight="1">
      <c r="A236" s="251"/>
      <c r="B236" s="298">
        <v>98</v>
      </c>
      <c r="C236" s="252" t="s">
        <v>316</v>
      </c>
      <c r="D236" s="253" t="s">
        <v>317</v>
      </c>
      <c r="E236" s="253"/>
      <c r="F236" s="245" t="s">
        <v>157</v>
      </c>
      <c r="G236" s="247">
        <v>3</v>
      </c>
      <c r="H236" s="254"/>
      <c r="I236" s="246">
        <f>ROUND(G236*(H236),2)</f>
        <v>0</v>
      </c>
      <c r="J236" s="245">
        <f>ROUND(G236*(N236),2)</f>
        <v>0</v>
      </c>
      <c r="K236" s="250">
        <f>ROUND(G236*(O236),2)</f>
        <v>0</v>
      </c>
      <c r="L236" s="250">
        <f>ROUND(G236*(H236),2)</f>
        <v>0</v>
      </c>
      <c r="M236" s="250"/>
      <c r="N236" s="250">
        <v>0</v>
      </c>
      <c r="O236" s="250"/>
      <c r="P236" s="255">
        <v>2.726E-2</v>
      </c>
      <c r="Q236" s="255"/>
      <c r="R236" s="255">
        <v>2.726E-2</v>
      </c>
      <c r="S236" s="250">
        <f>ROUND(G236*(P236),3)</f>
        <v>8.2000000000000003E-2</v>
      </c>
      <c r="T236" s="250"/>
      <c r="U236" s="250"/>
      <c r="V236" s="273"/>
      <c r="W236" s="78"/>
      <c r="Z236">
        <v>0</v>
      </c>
    </row>
    <row r="237" spans="1:26" ht="25.05" customHeight="1">
      <c r="A237" s="251"/>
      <c r="B237" s="298">
        <v>99</v>
      </c>
      <c r="C237" s="252" t="s">
        <v>318</v>
      </c>
      <c r="D237" s="253" t="s">
        <v>319</v>
      </c>
      <c r="E237" s="253"/>
      <c r="F237" s="245" t="s">
        <v>157</v>
      </c>
      <c r="G237" s="247">
        <v>11</v>
      </c>
      <c r="H237" s="254"/>
      <c r="I237" s="246">
        <f>ROUND(G237*(H237),2)</f>
        <v>0</v>
      </c>
      <c r="J237" s="245">
        <f>ROUND(G237*(N237),2)</f>
        <v>0</v>
      </c>
      <c r="K237" s="250">
        <f>ROUND(G237*(O237),2)</f>
        <v>0</v>
      </c>
      <c r="L237" s="250">
        <f>ROUND(G237*(H237),2)</f>
        <v>0</v>
      </c>
      <c r="M237" s="250"/>
      <c r="N237" s="250">
        <v>0</v>
      </c>
      <c r="O237" s="250"/>
      <c r="P237" s="255">
        <v>2.7569999999999997E-2</v>
      </c>
      <c r="Q237" s="255"/>
      <c r="R237" s="255">
        <v>2.7569999999999997E-2</v>
      </c>
      <c r="S237" s="250">
        <f>ROUND(G237*(P237),3)</f>
        <v>0.30299999999999999</v>
      </c>
      <c r="T237" s="250"/>
      <c r="U237" s="250"/>
      <c r="V237" s="273"/>
      <c r="W237" s="78"/>
      <c r="Z237">
        <v>0</v>
      </c>
    </row>
    <row r="238" spans="1:26" ht="25.05" customHeight="1">
      <c r="A238" s="251"/>
      <c r="B238" s="298">
        <v>100</v>
      </c>
      <c r="C238" s="252" t="s">
        <v>320</v>
      </c>
      <c r="D238" s="253" t="s">
        <v>321</v>
      </c>
      <c r="E238" s="253"/>
      <c r="F238" s="245" t="s">
        <v>157</v>
      </c>
      <c r="G238" s="247">
        <v>6</v>
      </c>
      <c r="H238" s="254"/>
      <c r="I238" s="246">
        <f>ROUND(G238*(H238),2)</f>
        <v>0</v>
      </c>
      <c r="J238" s="245">
        <f>ROUND(G238*(N238),2)</f>
        <v>0</v>
      </c>
      <c r="K238" s="250">
        <f>ROUND(G238*(O238),2)</f>
        <v>0</v>
      </c>
      <c r="L238" s="250">
        <f>ROUND(G238*(H238),2)</f>
        <v>0</v>
      </c>
      <c r="M238" s="250"/>
      <c r="N238" s="250">
        <v>0</v>
      </c>
      <c r="O238" s="250"/>
      <c r="P238" s="255">
        <v>2.7809999999999998E-2</v>
      </c>
      <c r="Q238" s="255"/>
      <c r="R238" s="255">
        <v>2.7809999999999998E-2</v>
      </c>
      <c r="S238" s="250">
        <f>ROUND(G238*(P238),3)</f>
        <v>0.16700000000000001</v>
      </c>
      <c r="T238" s="250"/>
      <c r="U238" s="250"/>
      <c r="V238" s="273"/>
      <c r="W238" s="78"/>
      <c r="Z238">
        <v>0</v>
      </c>
    </row>
    <row r="239" spans="1:26" ht="25.05" customHeight="1">
      <c r="A239" s="251"/>
      <c r="B239" s="298">
        <v>101</v>
      </c>
      <c r="C239" s="252" t="s">
        <v>322</v>
      </c>
      <c r="D239" s="253" t="s">
        <v>323</v>
      </c>
      <c r="E239" s="253"/>
      <c r="F239" s="245" t="s">
        <v>157</v>
      </c>
      <c r="G239" s="247">
        <v>2</v>
      </c>
      <c r="H239" s="254"/>
      <c r="I239" s="246">
        <f>ROUND(G239*(H239),2)</f>
        <v>0</v>
      </c>
      <c r="J239" s="245">
        <f>ROUND(G239*(N239),2)</f>
        <v>0</v>
      </c>
      <c r="K239" s="250">
        <f>ROUND(G239*(O239),2)</f>
        <v>0</v>
      </c>
      <c r="L239" s="250">
        <f>ROUND(G239*(H239),2)</f>
        <v>0</v>
      </c>
      <c r="M239" s="250"/>
      <c r="N239" s="250">
        <v>0</v>
      </c>
      <c r="O239" s="250"/>
      <c r="P239" s="255">
        <v>3.0490000000000003E-2</v>
      </c>
      <c r="Q239" s="255"/>
      <c r="R239" s="255">
        <v>3.0490000000000003E-2</v>
      </c>
      <c r="S239" s="250">
        <f>ROUND(G239*(P239),3)</f>
        <v>6.0999999999999999E-2</v>
      </c>
      <c r="T239" s="250"/>
      <c r="U239" s="250"/>
      <c r="V239" s="273"/>
      <c r="W239" s="78"/>
      <c r="Z239">
        <v>0</v>
      </c>
    </row>
    <row r="240" spans="1:26" ht="25.05" customHeight="1">
      <c r="A240" s="251"/>
      <c r="B240" s="298">
        <v>102</v>
      </c>
      <c r="C240" s="252" t="s">
        <v>324</v>
      </c>
      <c r="D240" s="253" t="s">
        <v>325</v>
      </c>
      <c r="E240" s="253"/>
      <c r="F240" s="245" t="s">
        <v>248</v>
      </c>
      <c r="G240" s="247">
        <v>0.91020819850722079</v>
      </c>
      <c r="H240" s="254"/>
      <c r="I240" s="246">
        <f>ROUND(G240*(H240),2)</f>
        <v>0</v>
      </c>
      <c r="J240" s="245">
        <f>ROUND(G240*(N240),2)</f>
        <v>0</v>
      </c>
      <c r="K240" s="250">
        <f>ROUND(G240*(O240),2)</f>
        <v>0</v>
      </c>
      <c r="L240" s="250">
        <f>ROUND(G240*(H240),2)</f>
        <v>0</v>
      </c>
      <c r="M240" s="250"/>
      <c r="N240" s="250">
        <v>0</v>
      </c>
      <c r="O240" s="250"/>
      <c r="P240" s="255"/>
      <c r="Q240" s="255"/>
      <c r="R240" s="255"/>
      <c r="S240" s="250">
        <f>ROUND(G240*(P240),3)</f>
        <v>0</v>
      </c>
      <c r="T240" s="250"/>
      <c r="U240" s="250"/>
      <c r="V240" s="273"/>
      <c r="W240" s="78"/>
      <c r="Z240">
        <v>0</v>
      </c>
    </row>
    <row r="241" spans="1:26" ht="34.950000000000003" customHeight="1">
      <c r="A241" s="251"/>
      <c r="B241" s="298">
        <v>103</v>
      </c>
      <c r="C241" s="252" t="s">
        <v>326</v>
      </c>
      <c r="D241" s="253" t="s">
        <v>327</v>
      </c>
      <c r="E241" s="253"/>
      <c r="F241" s="245" t="s">
        <v>126</v>
      </c>
      <c r="G241" s="247">
        <v>293.15467999999998</v>
      </c>
      <c r="H241" s="254"/>
      <c r="I241" s="246">
        <f>ROUND(G241*(H241),2)</f>
        <v>0</v>
      </c>
      <c r="J241" s="245">
        <f>ROUND(G241*(N241),2)</f>
        <v>0</v>
      </c>
      <c r="K241" s="250">
        <f>ROUND(G241*(O241),2)</f>
        <v>0</v>
      </c>
      <c r="L241" s="250">
        <f>ROUND(G241*(H241),2)</f>
        <v>0</v>
      </c>
      <c r="M241" s="250"/>
      <c r="N241" s="250">
        <v>0</v>
      </c>
      <c r="O241" s="250"/>
      <c r="P241" s="255">
        <v>2.8639999999999999E-2</v>
      </c>
      <c r="Q241" s="255"/>
      <c r="R241" s="255">
        <v>2.8639999999999999E-2</v>
      </c>
      <c r="S241" s="250">
        <f>ROUND(G241*(P241),3)</f>
        <v>8.3960000000000008</v>
      </c>
      <c r="T241" s="250"/>
      <c r="U241" s="250"/>
      <c r="V241" s="273"/>
      <c r="W241" s="78"/>
      <c r="Z241">
        <v>0</v>
      </c>
    </row>
    <row r="242" spans="1:26" ht="25.05" customHeight="1">
      <c r="A242" s="251"/>
      <c r="B242" s="298">
        <v>104</v>
      </c>
      <c r="C242" s="252" t="s">
        <v>328</v>
      </c>
      <c r="D242" s="253" t="s">
        <v>329</v>
      </c>
      <c r="E242" s="253"/>
      <c r="F242" s="245" t="s">
        <v>126</v>
      </c>
      <c r="G242" s="247">
        <v>17.41</v>
      </c>
      <c r="H242" s="254"/>
      <c r="I242" s="246">
        <f>ROUND(G242*(H242),2)</f>
        <v>0</v>
      </c>
      <c r="J242" s="245">
        <f>ROUND(G242*(N242),2)</f>
        <v>0</v>
      </c>
      <c r="K242" s="250">
        <f>ROUND(G242*(O242),2)</f>
        <v>0</v>
      </c>
      <c r="L242" s="250">
        <f>ROUND(G242*(H242),2)</f>
        <v>0</v>
      </c>
      <c r="M242" s="250"/>
      <c r="N242" s="250">
        <v>0</v>
      </c>
      <c r="O242" s="250"/>
      <c r="P242" s="255">
        <v>1.15623575E-2</v>
      </c>
      <c r="Q242" s="255"/>
      <c r="R242" s="255">
        <v>1.15623575E-2</v>
      </c>
      <c r="S242" s="250">
        <f>ROUND(G242*(P242),3)</f>
        <v>0.20100000000000001</v>
      </c>
      <c r="T242" s="250"/>
      <c r="U242" s="250"/>
      <c r="V242" s="273"/>
      <c r="W242" s="78"/>
      <c r="Z242">
        <v>0</v>
      </c>
    </row>
    <row r="243" spans="1:26" ht="34.950000000000003" customHeight="1">
      <c r="A243" s="251"/>
      <c r="B243" s="298">
        <v>105</v>
      </c>
      <c r="C243" s="252" t="s">
        <v>330</v>
      </c>
      <c r="D243" s="253" t="s">
        <v>331</v>
      </c>
      <c r="E243" s="253"/>
      <c r="F243" s="245" t="s">
        <v>126</v>
      </c>
      <c r="G243" s="247">
        <v>305.97705000000002</v>
      </c>
      <c r="H243" s="254"/>
      <c r="I243" s="246">
        <f>ROUND(G243*(H243),2)</f>
        <v>0</v>
      </c>
      <c r="J243" s="245">
        <f>ROUND(G243*(N243),2)</f>
        <v>0</v>
      </c>
      <c r="K243" s="250">
        <f>ROUND(G243*(O243),2)</f>
        <v>0</v>
      </c>
      <c r="L243" s="250">
        <f>ROUND(G243*(H243),2)</f>
        <v>0</v>
      </c>
      <c r="M243" s="250"/>
      <c r="N243" s="250">
        <v>0</v>
      </c>
      <c r="O243" s="250"/>
      <c r="P243" s="255">
        <v>5.6349999999999997E-2</v>
      </c>
      <c r="Q243" s="255"/>
      <c r="R243" s="255">
        <v>5.6349999999999997E-2</v>
      </c>
      <c r="S243" s="250">
        <f>ROUND(G243*(P243),3)</f>
        <v>17.242000000000001</v>
      </c>
      <c r="T243" s="250"/>
      <c r="U243" s="250"/>
      <c r="V243" s="273"/>
      <c r="W243" s="78"/>
      <c r="Z243">
        <v>0</v>
      </c>
    </row>
    <row r="244" spans="1:26" ht="25.05" customHeight="1">
      <c r="A244" s="251"/>
      <c r="B244" s="298">
        <v>106</v>
      </c>
      <c r="C244" s="252" t="s">
        <v>332</v>
      </c>
      <c r="D244" s="253" t="s">
        <v>333</v>
      </c>
      <c r="E244" s="253"/>
      <c r="F244" s="245" t="s">
        <v>126</v>
      </c>
      <c r="G244" s="247">
        <v>246.38424799999999</v>
      </c>
      <c r="H244" s="254"/>
      <c r="I244" s="246">
        <f>ROUND(G244*(H244),2)</f>
        <v>0</v>
      </c>
      <c r="J244" s="245">
        <f>ROUND(G244*(N244),2)</f>
        <v>0</v>
      </c>
      <c r="K244" s="250">
        <f>ROUND(G244*(O244),2)</f>
        <v>0</v>
      </c>
      <c r="L244" s="250">
        <f>ROUND(G244*(H244),2)</f>
        <v>0</v>
      </c>
      <c r="M244" s="250"/>
      <c r="N244" s="250">
        <v>0</v>
      </c>
      <c r="O244" s="250"/>
      <c r="P244" s="255">
        <v>2.6859999999999998E-2</v>
      </c>
      <c r="Q244" s="255"/>
      <c r="R244" s="255">
        <v>2.6859999999999998E-2</v>
      </c>
      <c r="S244" s="250">
        <f>ROUND(G244*(P244),3)</f>
        <v>6.6180000000000003</v>
      </c>
      <c r="T244" s="250"/>
      <c r="U244" s="250"/>
      <c r="V244" s="273"/>
      <c r="W244" s="78"/>
      <c r="Z244">
        <v>0</v>
      </c>
    </row>
    <row r="245" spans="1:26" ht="34.950000000000003" customHeight="1">
      <c r="A245" s="251"/>
      <c r="B245" s="298">
        <v>107</v>
      </c>
      <c r="C245" s="252" t="s">
        <v>332</v>
      </c>
      <c r="D245" s="253" t="s">
        <v>334</v>
      </c>
      <c r="E245" s="253"/>
      <c r="F245" s="245" t="s">
        <v>126</v>
      </c>
      <c r="G245" s="247">
        <v>5.0868479999999998</v>
      </c>
      <c r="H245" s="254"/>
      <c r="I245" s="246">
        <f>ROUND(G245*(H245),2)</f>
        <v>0</v>
      </c>
      <c r="J245" s="245">
        <f>ROUND(G245*(N245),2)</f>
        <v>0</v>
      </c>
      <c r="K245" s="250">
        <f>ROUND(G245*(O245),2)</f>
        <v>0</v>
      </c>
      <c r="L245" s="250">
        <f>ROUND(G245*(H245),2)</f>
        <v>0</v>
      </c>
      <c r="M245" s="250"/>
      <c r="N245" s="250">
        <v>0</v>
      </c>
      <c r="O245" s="250"/>
      <c r="P245" s="255">
        <v>2.6859999999999998E-2</v>
      </c>
      <c r="Q245" s="255"/>
      <c r="R245" s="255">
        <v>2.6859999999999998E-2</v>
      </c>
      <c r="S245" s="250">
        <f>ROUND(G245*(P245),3)</f>
        <v>0.13700000000000001</v>
      </c>
      <c r="T245" s="250"/>
      <c r="U245" s="250"/>
      <c r="V245" s="273"/>
      <c r="W245" s="78"/>
      <c r="Z245">
        <v>0</v>
      </c>
    </row>
    <row r="246" spans="1:26">
      <c r="A246" s="13"/>
      <c r="B246" s="297"/>
      <c r="C246" s="243">
        <v>763</v>
      </c>
      <c r="D246" s="244" t="s">
        <v>313</v>
      </c>
      <c r="E246" s="244"/>
      <c r="F246" s="13"/>
      <c r="G246" s="242"/>
      <c r="H246" s="199"/>
      <c r="I246" s="203">
        <f>ROUND((SUM(I234:I245))/1,2)</f>
        <v>0</v>
      </c>
      <c r="J246" s="13"/>
      <c r="K246" s="13"/>
      <c r="L246" s="13">
        <f>ROUND((SUM(L234:L245))/1,2)</f>
        <v>0</v>
      </c>
      <c r="M246" s="13">
        <f>ROUND((SUM(M234:M245))/1,2)</f>
        <v>0</v>
      </c>
      <c r="N246" s="13"/>
      <c r="O246" s="13"/>
      <c r="P246" s="13"/>
      <c r="Q246" s="13"/>
      <c r="R246" s="13"/>
      <c r="S246" s="13">
        <f>ROUND((SUM(S234:S245))/1,2)</f>
        <v>33.21</v>
      </c>
      <c r="T246" s="13"/>
      <c r="U246" s="13"/>
      <c r="V246" s="275">
        <f>ROUND((SUM(V234:V245))/1,2)</f>
        <v>0</v>
      </c>
      <c r="W246" s="302"/>
      <c r="X246" s="197"/>
      <c r="Y246" s="197"/>
      <c r="Z246" s="197"/>
    </row>
    <row r="247" spans="1:26">
      <c r="A247" s="1"/>
      <c r="B247" s="290"/>
      <c r="C247" s="1"/>
      <c r="D247" s="1"/>
      <c r="E247" s="1"/>
      <c r="F247" s="1"/>
      <c r="G247" s="231"/>
      <c r="H247" s="191"/>
      <c r="I247" s="19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276"/>
      <c r="W247" s="78"/>
    </row>
    <row r="248" spans="1:26">
      <c r="A248" s="13"/>
      <c r="B248" s="297"/>
      <c r="C248" s="243">
        <v>764</v>
      </c>
      <c r="D248" s="244" t="s">
        <v>335</v>
      </c>
      <c r="E248" s="244"/>
      <c r="F248" s="13"/>
      <c r="G248" s="242"/>
      <c r="H248" s="199"/>
      <c r="I248" s="199"/>
      <c r="J248" s="13"/>
      <c r="K248" s="13"/>
      <c r="L248" s="13"/>
      <c r="M248" s="13"/>
      <c r="N248" s="13"/>
      <c r="O248" s="13"/>
      <c r="P248" s="13"/>
      <c r="Q248" s="13"/>
      <c r="R248" s="13"/>
      <c r="S248" s="13"/>
      <c r="T248" s="13"/>
      <c r="U248" s="13"/>
      <c r="V248" s="272"/>
      <c r="W248" s="302"/>
      <c r="X248" s="197"/>
      <c r="Y248" s="197"/>
      <c r="Z248" s="197"/>
    </row>
    <row r="249" spans="1:26" ht="34.950000000000003" customHeight="1">
      <c r="A249" s="251"/>
      <c r="B249" s="298">
        <v>108</v>
      </c>
      <c r="C249" s="252" t="s">
        <v>336</v>
      </c>
      <c r="D249" s="253" t="s">
        <v>337</v>
      </c>
      <c r="E249" s="253"/>
      <c r="F249" s="245" t="s">
        <v>171</v>
      </c>
      <c r="G249" s="247">
        <v>63.8</v>
      </c>
      <c r="H249" s="254"/>
      <c r="I249" s="246">
        <f>ROUND(G249*(H249),2)</f>
        <v>0</v>
      </c>
      <c r="J249" s="245">
        <f>ROUND(G249*(N249),2)</f>
        <v>0</v>
      </c>
      <c r="K249" s="250">
        <f>ROUND(G249*(O249),2)</f>
        <v>0</v>
      </c>
      <c r="L249" s="250">
        <f>ROUND(G249*(H249),2)</f>
        <v>0</v>
      </c>
      <c r="M249" s="250"/>
      <c r="N249" s="250">
        <v>0</v>
      </c>
      <c r="O249" s="250"/>
      <c r="P249" s="255">
        <v>1.47E-3</v>
      </c>
      <c r="Q249" s="255"/>
      <c r="R249" s="255">
        <v>1.47E-3</v>
      </c>
      <c r="S249" s="250">
        <f>ROUND(G249*(P249),3)</f>
        <v>9.4E-2</v>
      </c>
      <c r="T249" s="250"/>
      <c r="U249" s="250"/>
      <c r="V249" s="273"/>
      <c r="W249" s="78"/>
      <c r="Z249">
        <v>0</v>
      </c>
    </row>
    <row r="250" spans="1:26" ht="25.05" customHeight="1">
      <c r="A250" s="251"/>
      <c r="B250" s="298">
        <v>109</v>
      </c>
      <c r="C250" s="252" t="s">
        <v>338</v>
      </c>
      <c r="D250" s="253" t="s">
        <v>339</v>
      </c>
      <c r="E250" s="253"/>
      <c r="F250" s="245" t="s">
        <v>340</v>
      </c>
      <c r="G250" s="247">
        <v>194</v>
      </c>
      <c r="H250" s="254"/>
      <c r="I250" s="246">
        <f>ROUND(G250*(H250),2)</f>
        <v>0</v>
      </c>
      <c r="J250" s="245">
        <f>ROUND(G250*(N250),2)</f>
        <v>0</v>
      </c>
      <c r="K250" s="250">
        <f>ROUND(G250*(O250),2)</f>
        <v>0</v>
      </c>
      <c r="L250" s="250">
        <f>ROUND(G250*(H250),2)</f>
        <v>0</v>
      </c>
      <c r="M250" s="250"/>
      <c r="N250" s="250">
        <v>0</v>
      </c>
      <c r="O250" s="250"/>
      <c r="P250" s="255">
        <v>1.08E-3</v>
      </c>
      <c r="Q250" s="255"/>
      <c r="R250" s="255">
        <v>1.08E-3</v>
      </c>
      <c r="S250" s="250">
        <f>ROUND(G250*(P250),3)</f>
        <v>0.21</v>
      </c>
      <c r="T250" s="250"/>
      <c r="U250" s="250"/>
      <c r="V250" s="273"/>
      <c r="W250" s="78"/>
      <c r="Z250">
        <v>0</v>
      </c>
    </row>
    <row r="251" spans="1:26" ht="34.950000000000003" customHeight="1">
      <c r="A251" s="251"/>
      <c r="B251" s="298">
        <v>110</v>
      </c>
      <c r="C251" s="252" t="s">
        <v>336</v>
      </c>
      <c r="D251" s="253" t="s">
        <v>341</v>
      </c>
      <c r="E251" s="253"/>
      <c r="F251" s="245" t="s">
        <v>171</v>
      </c>
      <c r="G251" s="247">
        <v>26.2</v>
      </c>
      <c r="H251" s="254"/>
      <c r="I251" s="246">
        <f>ROUND(G251*(H251),2)</f>
        <v>0</v>
      </c>
      <c r="J251" s="245">
        <f>ROUND(G251*(N251),2)</f>
        <v>0</v>
      </c>
      <c r="K251" s="250">
        <f>ROUND(G251*(O251),2)</f>
        <v>0</v>
      </c>
      <c r="L251" s="250">
        <f>ROUND(G251*(H251),2)</f>
        <v>0</v>
      </c>
      <c r="M251" s="250"/>
      <c r="N251" s="250">
        <v>0</v>
      </c>
      <c r="O251" s="250"/>
      <c r="P251" s="255">
        <v>1.47E-3</v>
      </c>
      <c r="Q251" s="255"/>
      <c r="R251" s="255">
        <v>1.47E-3</v>
      </c>
      <c r="S251" s="250">
        <f>ROUND(G251*(P251),3)</f>
        <v>3.9E-2</v>
      </c>
      <c r="T251" s="250"/>
      <c r="U251" s="250"/>
      <c r="V251" s="273"/>
      <c r="W251" s="78"/>
      <c r="Z251">
        <v>0</v>
      </c>
    </row>
    <row r="252" spans="1:26" ht="34.950000000000003" customHeight="1">
      <c r="A252" s="251"/>
      <c r="B252" s="298">
        <v>111</v>
      </c>
      <c r="C252" s="252" t="s">
        <v>342</v>
      </c>
      <c r="D252" s="253" t="s">
        <v>343</v>
      </c>
      <c r="E252" s="253"/>
      <c r="F252" s="245" t="s">
        <v>171</v>
      </c>
      <c r="G252" s="247">
        <v>80.599999999999994</v>
      </c>
      <c r="H252" s="254"/>
      <c r="I252" s="246">
        <f>ROUND(G252*(H252),2)</f>
        <v>0</v>
      </c>
      <c r="J252" s="245">
        <f>ROUND(G252*(N252),2)</f>
        <v>0</v>
      </c>
      <c r="K252" s="250">
        <f>ROUND(G252*(O252),2)</f>
        <v>0</v>
      </c>
      <c r="L252" s="250">
        <f>ROUND(G252*(H252),2)</f>
        <v>0</v>
      </c>
      <c r="M252" s="250"/>
      <c r="N252" s="250">
        <v>0</v>
      </c>
      <c r="O252" s="250"/>
      <c r="P252" s="255">
        <v>1.66E-3</v>
      </c>
      <c r="Q252" s="255"/>
      <c r="R252" s="255">
        <v>1.66E-3</v>
      </c>
      <c r="S252" s="250">
        <f>ROUND(G252*(P252),3)</f>
        <v>0.13400000000000001</v>
      </c>
      <c r="T252" s="250"/>
      <c r="U252" s="250"/>
      <c r="V252" s="273"/>
      <c r="W252" s="78"/>
      <c r="Z252">
        <v>0</v>
      </c>
    </row>
    <row r="253" spans="1:26" ht="49.95" customHeight="1">
      <c r="A253" s="251"/>
      <c r="B253" s="298">
        <v>112</v>
      </c>
      <c r="C253" s="252" t="s">
        <v>344</v>
      </c>
      <c r="D253" s="253" t="s">
        <v>345</v>
      </c>
      <c r="E253" s="253"/>
      <c r="F253" s="245" t="s">
        <v>171</v>
      </c>
      <c r="G253" s="247">
        <v>47</v>
      </c>
      <c r="H253" s="254"/>
      <c r="I253" s="246">
        <f>ROUND(G253*(H253),2)</f>
        <v>0</v>
      </c>
      <c r="J253" s="245">
        <f>ROUND(G253*(N253),2)</f>
        <v>0</v>
      </c>
      <c r="K253" s="250">
        <f>ROUND(G253*(O253),2)</f>
        <v>0</v>
      </c>
      <c r="L253" s="250">
        <f>ROUND(G253*(H253),2)</f>
        <v>0</v>
      </c>
      <c r="M253" s="250"/>
      <c r="N253" s="250">
        <v>0</v>
      </c>
      <c r="O253" s="250"/>
      <c r="P253" s="255">
        <v>1.99E-3</v>
      </c>
      <c r="Q253" s="255"/>
      <c r="R253" s="255">
        <v>1.99E-3</v>
      </c>
      <c r="S253" s="250">
        <f>ROUND(G253*(P253),3)</f>
        <v>9.4E-2</v>
      </c>
      <c r="T253" s="250"/>
      <c r="U253" s="250"/>
      <c r="V253" s="273"/>
      <c r="W253" s="78"/>
      <c r="Z253">
        <v>0</v>
      </c>
    </row>
    <row r="254" spans="1:26" ht="34.950000000000003" customHeight="1">
      <c r="A254" s="251"/>
      <c r="B254" s="298">
        <v>113</v>
      </c>
      <c r="C254" s="252" t="s">
        <v>346</v>
      </c>
      <c r="D254" s="253" t="s">
        <v>347</v>
      </c>
      <c r="E254" s="253"/>
      <c r="F254" s="245" t="s">
        <v>171</v>
      </c>
      <c r="G254" s="247">
        <v>21.3</v>
      </c>
      <c r="H254" s="254"/>
      <c r="I254" s="246">
        <f>ROUND(G254*(H254),2)</f>
        <v>0</v>
      </c>
      <c r="J254" s="245">
        <f>ROUND(G254*(N254),2)</f>
        <v>0</v>
      </c>
      <c r="K254" s="250">
        <f>ROUND(G254*(O254),2)</f>
        <v>0</v>
      </c>
      <c r="L254" s="250">
        <f>ROUND(G254*(H254),2)</f>
        <v>0</v>
      </c>
      <c r="M254" s="250"/>
      <c r="N254" s="250">
        <v>0</v>
      </c>
      <c r="O254" s="250"/>
      <c r="P254" s="255">
        <v>1.3100000000000002E-3</v>
      </c>
      <c r="Q254" s="255"/>
      <c r="R254" s="255">
        <v>1.3100000000000002E-3</v>
      </c>
      <c r="S254" s="250">
        <f>ROUND(G254*(P254),3)</f>
        <v>2.8000000000000001E-2</v>
      </c>
      <c r="T254" s="250"/>
      <c r="U254" s="250"/>
      <c r="V254" s="273"/>
      <c r="W254" s="78"/>
      <c r="Z254">
        <v>0</v>
      </c>
    </row>
    <row r="255" spans="1:26" ht="34.950000000000003" customHeight="1">
      <c r="A255" s="251"/>
      <c r="B255" s="298">
        <v>114</v>
      </c>
      <c r="C255" s="252" t="s">
        <v>348</v>
      </c>
      <c r="D255" s="253" t="s">
        <v>349</v>
      </c>
      <c r="E255" s="253"/>
      <c r="F255" s="245" t="s">
        <v>171</v>
      </c>
      <c r="G255" s="247">
        <v>21.3</v>
      </c>
      <c r="H255" s="254"/>
      <c r="I255" s="246">
        <f>ROUND(G255*(H255),2)</f>
        <v>0</v>
      </c>
      <c r="J255" s="245">
        <f>ROUND(G255*(N255),2)</f>
        <v>0</v>
      </c>
      <c r="K255" s="250">
        <f>ROUND(G255*(O255),2)</f>
        <v>0</v>
      </c>
      <c r="L255" s="250">
        <f>ROUND(G255*(H255),2)</f>
        <v>0</v>
      </c>
      <c r="M255" s="250"/>
      <c r="N255" s="250">
        <v>0</v>
      </c>
      <c r="O255" s="250"/>
      <c r="P255" s="255">
        <v>1.9000000000000001E-4</v>
      </c>
      <c r="Q255" s="255"/>
      <c r="R255" s="255">
        <v>1.9000000000000001E-4</v>
      </c>
      <c r="S255" s="250">
        <f>ROUND(G255*(P255),3)</f>
        <v>4.0000000000000001E-3</v>
      </c>
      <c r="T255" s="250"/>
      <c r="U255" s="250"/>
      <c r="V255" s="273"/>
      <c r="W255" s="78"/>
      <c r="Z255">
        <v>0</v>
      </c>
    </row>
    <row r="256" spans="1:26" ht="25.05" customHeight="1">
      <c r="A256" s="251"/>
      <c r="B256" s="298">
        <v>115</v>
      </c>
      <c r="C256" s="252" t="s">
        <v>350</v>
      </c>
      <c r="D256" s="253" t="s">
        <v>351</v>
      </c>
      <c r="E256" s="253"/>
      <c r="F256" s="245" t="s">
        <v>248</v>
      </c>
      <c r="G256" s="247">
        <v>1.4303271690827752</v>
      </c>
      <c r="H256" s="254"/>
      <c r="I256" s="246">
        <f>ROUND(G256*(H256),2)</f>
        <v>0</v>
      </c>
      <c r="J256" s="245">
        <f>ROUND(G256*(N256),2)</f>
        <v>0</v>
      </c>
      <c r="K256" s="250">
        <f>ROUND(G256*(O256),2)</f>
        <v>0</v>
      </c>
      <c r="L256" s="250">
        <f>ROUND(G256*(H256),2)</f>
        <v>0</v>
      </c>
      <c r="M256" s="250"/>
      <c r="N256" s="250">
        <v>0</v>
      </c>
      <c r="O256" s="250"/>
      <c r="P256" s="255"/>
      <c r="Q256" s="255"/>
      <c r="R256" s="255"/>
      <c r="S256" s="250">
        <f>ROUND(G256*(P256),3)</f>
        <v>0</v>
      </c>
      <c r="T256" s="250"/>
      <c r="U256" s="250"/>
      <c r="V256" s="273"/>
      <c r="W256" s="78"/>
      <c r="Z256">
        <v>0</v>
      </c>
    </row>
    <row r="257" spans="1:26" ht="25.05" customHeight="1">
      <c r="A257" s="251"/>
      <c r="B257" s="298">
        <v>116</v>
      </c>
      <c r="C257" s="252" t="s">
        <v>352</v>
      </c>
      <c r="D257" s="253" t="s">
        <v>353</v>
      </c>
      <c r="E257" s="253"/>
      <c r="F257" s="245" t="s">
        <v>171</v>
      </c>
      <c r="G257" s="247">
        <v>2.2999999999999998</v>
      </c>
      <c r="H257" s="254"/>
      <c r="I257" s="246">
        <f>ROUND(G257*(H257),2)</f>
        <v>0</v>
      </c>
      <c r="J257" s="245">
        <f>ROUND(G257*(N257),2)</f>
        <v>0</v>
      </c>
      <c r="K257" s="250">
        <f>ROUND(G257*(O257),2)</f>
        <v>0</v>
      </c>
      <c r="L257" s="250">
        <f>ROUND(G257*(H257),2)</f>
        <v>0</v>
      </c>
      <c r="M257" s="250"/>
      <c r="N257" s="250">
        <v>0</v>
      </c>
      <c r="O257" s="250"/>
      <c r="P257" s="255">
        <v>2.4100000000000007E-3</v>
      </c>
      <c r="Q257" s="255"/>
      <c r="R257" s="255">
        <v>2.4100000000000007E-3</v>
      </c>
      <c r="S257" s="250">
        <f>ROUND(G257*(P257),3)</f>
        <v>6.0000000000000001E-3</v>
      </c>
      <c r="T257" s="250"/>
      <c r="U257" s="250"/>
      <c r="V257" s="273"/>
      <c r="W257" s="78"/>
      <c r="Z257">
        <v>0</v>
      </c>
    </row>
    <row r="258" spans="1:26" ht="34.950000000000003" customHeight="1">
      <c r="A258" s="251"/>
      <c r="B258" s="298">
        <v>117</v>
      </c>
      <c r="C258" s="252" t="s">
        <v>354</v>
      </c>
      <c r="D258" s="253" t="s">
        <v>355</v>
      </c>
      <c r="E258" s="253"/>
      <c r="F258" s="245" t="s">
        <v>171</v>
      </c>
      <c r="G258" s="247">
        <v>6.25</v>
      </c>
      <c r="H258" s="254"/>
      <c r="I258" s="246">
        <f>ROUND(G258*(H258),2)</f>
        <v>0</v>
      </c>
      <c r="J258" s="245">
        <f>ROUND(G258*(N258),2)</f>
        <v>0</v>
      </c>
      <c r="K258" s="250">
        <f>ROUND(G258*(O258),2)</f>
        <v>0</v>
      </c>
      <c r="L258" s="250">
        <f>ROUND(G258*(H258),2)</f>
        <v>0</v>
      </c>
      <c r="M258" s="250"/>
      <c r="N258" s="250">
        <v>0</v>
      </c>
      <c r="O258" s="250"/>
      <c r="P258" s="255">
        <v>2.4100000000000007E-3</v>
      </c>
      <c r="Q258" s="255"/>
      <c r="R258" s="255">
        <v>2.4100000000000007E-3</v>
      </c>
      <c r="S258" s="250">
        <f>ROUND(G258*(P258),3)</f>
        <v>1.4999999999999999E-2</v>
      </c>
      <c r="T258" s="250"/>
      <c r="U258" s="250"/>
      <c r="V258" s="273"/>
      <c r="W258" s="78"/>
      <c r="Z258">
        <v>0</v>
      </c>
    </row>
    <row r="259" spans="1:26">
      <c r="A259" s="13"/>
      <c r="B259" s="297"/>
      <c r="C259" s="243">
        <v>764</v>
      </c>
      <c r="D259" s="244" t="s">
        <v>335</v>
      </c>
      <c r="E259" s="244"/>
      <c r="F259" s="13"/>
      <c r="G259" s="242"/>
      <c r="H259" s="199"/>
      <c r="I259" s="203">
        <f>ROUND((SUM(I248:I258))/1,2)</f>
        <v>0</v>
      </c>
      <c r="J259" s="13"/>
      <c r="K259" s="13"/>
      <c r="L259" s="13">
        <f>ROUND((SUM(L248:L258))/1,2)</f>
        <v>0</v>
      </c>
      <c r="M259" s="13">
        <f>ROUND((SUM(M248:M258))/1,2)</f>
        <v>0</v>
      </c>
      <c r="N259" s="13"/>
      <c r="O259" s="13"/>
      <c r="P259" s="13"/>
      <c r="Q259" s="13"/>
      <c r="R259" s="13"/>
      <c r="S259" s="13">
        <f>ROUND((SUM(S248:S258))/1,2)</f>
        <v>0.62</v>
      </c>
      <c r="T259" s="13"/>
      <c r="U259" s="13"/>
      <c r="V259" s="275">
        <f>ROUND((SUM(V248:V258))/1,2)</f>
        <v>0</v>
      </c>
      <c r="W259" s="302"/>
      <c r="X259" s="197"/>
      <c r="Y259" s="197"/>
      <c r="Z259" s="197"/>
    </row>
    <row r="260" spans="1:26">
      <c r="A260" s="1"/>
      <c r="B260" s="290"/>
      <c r="C260" s="1"/>
      <c r="D260" s="1"/>
      <c r="E260" s="1"/>
      <c r="F260" s="1"/>
      <c r="G260" s="231"/>
      <c r="H260" s="191"/>
      <c r="I260" s="19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276"/>
      <c r="W260" s="78"/>
    </row>
    <row r="261" spans="1:26">
      <c r="A261" s="13"/>
      <c r="B261" s="297"/>
      <c r="C261" s="243">
        <v>766</v>
      </c>
      <c r="D261" s="244" t="s">
        <v>356</v>
      </c>
      <c r="E261" s="244"/>
      <c r="F261" s="13"/>
      <c r="G261" s="242"/>
      <c r="H261" s="199"/>
      <c r="I261" s="199"/>
      <c r="J261" s="13"/>
      <c r="K261" s="13"/>
      <c r="L261" s="13"/>
      <c r="M261" s="13"/>
      <c r="N261" s="13"/>
      <c r="O261" s="13"/>
      <c r="P261" s="13"/>
      <c r="Q261" s="13"/>
      <c r="R261" s="13"/>
      <c r="S261" s="13"/>
      <c r="T261" s="13"/>
      <c r="U261" s="13"/>
      <c r="V261" s="272"/>
      <c r="W261" s="302"/>
      <c r="X261" s="197"/>
      <c r="Y261" s="197"/>
      <c r="Z261" s="197"/>
    </row>
    <row r="262" spans="1:26" ht="25.05" customHeight="1">
      <c r="A262" s="251"/>
      <c r="B262" s="298">
        <v>118</v>
      </c>
      <c r="C262" s="252" t="s">
        <v>357</v>
      </c>
      <c r="D262" s="253" t="s">
        <v>358</v>
      </c>
      <c r="E262" s="253"/>
      <c r="F262" s="245" t="s">
        <v>157</v>
      </c>
      <c r="G262" s="247">
        <v>1</v>
      </c>
      <c r="H262" s="254"/>
      <c r="I262" s="246">
        <f>ROUND(G262*(H262),2)</f>
        <v>0</v>
      </c>
      <c r="J262" s="245">
        <f>ROUND(G262*(N262),2)</f>
        <v>0</v>
      </c>
      <c r="K262" s="250">
        <f>ROUND(G262*(O262),2)</f>
        <v>0</v>
      </c>
      <c r="L262" s="250">
        <f>ROUND(G262*(H262),2)</f>
        <v>0</v>
      </c>
      <c r="M262" s="250"/>
      <c r="N262" s="250">
        <v>0</v>
      </c>
      <c r="O262" s="250"/>
      <c r="P262" s="255">
        <v>5.2000000000000006E-4</v>
      </c>
      <c r="Q262" s="255"/>
      <c r="R262" s="255">
        <v>5.2000000000000006E-4</v>
      </c>
      <c r="S262" s="250">
        <f>ROUND(G262*(P262),3)</f>
        <v>1E-3</v>
      </c>
      <c r="T262" s="250"/>
      <c r="U262" s="250"/>
      <c r="V262" s="273"/>
      <c r="W262" s="78"/>
      <c r="Z262">
        <v>0</v>
      </c>
    </row>
    <row r="263" spans="1:26" ht="25.05" customHeight="1">
      <c r="A263" s="251"/>
      <c r="B263" s="298">
        <v>119</v>
      </c>
      <c r="C263" s="252" t="s">
        <v>359</v>
      </c>
      <c r="D263" s="253" t="s">
        <v>360</v>
      </c>
      <c r="E263" s="253"/>
      <c r="F263" s="245" t="s">
        <v>248</v>
      </c>
      <c r="G263" s="247">
        <v>0.68513384189749893</v>
      </c>
      <c r="H263" s="254"/>
      <c r="I263" s="246">
        <f>ROUND(G263*(H263),2)</f>
        <v>0</v>
      </c>
      <c r="J263" s="245">
        <f>ROUND(G263*(N263),2)</f>
        <v>0</v>
      </c>
      <c r="K263" s="250">
        <f>ROUND(G263*(O263),2)</f>
        <v>0</v>
      </c>
      <c r="L263" s="250">
        <f>ROUND(G263*(H263),2)</f>
        <v>0</v>
      </c>
      <c r="M263" s="250"/>
      <c r="N263" s="250">
        <v>0</v>
      </c>
      <c r="O263" s="250"/>
      <c r="P263" s="255"/>
      <c r="Q263" s="255"/>
      <c r="R263" s="255"/>
      <c r="S263" s="250">
        <f>ROUND(G263*(P263),3)</f>
        <v>0</v>
      </c>
      <c r="T263" s="250"/>
      <c r="U263" s="250"/>
      <c r="V263" s="273"/>
      <c r="W263" s="78"/>
      <c r="Z263">
        <v>0</v>
      </c>
    </row>
    <row r="264" spans="1:26" ht="34.950000000000003" customHeight="1">
      <c r="A264" s="251"/>
      <c r="B264" s="298">
        <v>120</v>
      </c>
      <c r="C264" s="252" t="s">
        <v>361</v>
      </c>
      <c r="D264" s="253" t="s">
        <v>362</v>
      </c>
      <c r="E264" s="253"/>
      <c r="F264" s="245" t="s">
        <v>157</v>
      </c>
      <c r="G264" s="247">
        <v>1</v>
      </c>
      <c r="H264" s="254"/>
      <c r="I264" s="246">
        <f>ROUND(G264*(H264),2)</f>
        <v>0</v>
      </c>
      <c r="J264" s="245">
        <f>ROUND(G264*(N264),2)</f>
        <v>0</v>
      </c>
      <c r="K264" s="250">
        <f>ROUND(G264*(O264),2)</f>
        <v>0</v>
      </c>
      <c r="L264" s="250">
        <f>ROUND(G264*(H264),2)</f>
        <v>0</v>
      </c>
      <c r="M264" s="250"/>
      <c r="N264" s="250">
        <v>0</v>
      </c>
      <c r="O264" s="250"/>
      <c r="P264" s="255"/>
      <c r="Q264" s="255"/>
      <c r="R264" s="255"/>
      <c r="S264" s="250">
        <f>ROUND(G264*(P264),3)</f>
        <v>0</v>
      </c>
      <c r="T264" s="250"/>
      <c r="U264" s="250"/>
      <c r="V264" s="273"/>
      <c r="W264" s="78"/>
      <c r="Z264">
        <v>0</v>
      </c>
    </row>
    <row r="265" spans="1:26" ht="25.05" customHeight="1">
      <c r="A265" s="251"/>
      <c r="B265" s="298">
        <v>121</v>
      </c>
      <c r="C265" s="252" t="s">
        <v>363</v>
      </c>
      <c r="D265" s="253" t="s">
        <v>364</v>
      </c>
      <c r="E265" s="253"/>
      <c r="F265" s="245" t="s">
        <v>157</v>
      </c>
      <c r="G265" s="247">
        <v>18</v>
      </c>
      <c r="H265" s="254"/>
      <c r="I265" s="246">
        <f>ROUND(G265*(H265),2)</f>
        <v>0</v>
      </c>
      <c r="J265" s="245">
        <f>ROUND(G265*(N265),2)</f>
        <v>0</v>
      </c>
      <c r="K265" s="250">
        <f>ROUND(G265*(O265),2)</f>
        <v>0</v>
      </c>
      <c r="L265" s="250">
        <f>ROUND(G265*(H265),2)</f>
        <v>0</v>
      </c>
      <c r="M265" s="250"/>
      <c r="N265" s="250">
        <v>0</v>
      </c>
      <c r="O265" s="250"/>
      <c r="P265" s="255"/>
      <c r="Q265" s="255"/>
      <c r="R265" s="255"/>
      <c r="S265" s="250">
        <f>ROUND(G265*(P265),3)</f>
        <v>0</v>
      </c>
      <c r="T265" s="250"/>
      <c r="U265" s="250"/>
      <c r="V265" s="273"/>
      <c r="W265" s="78"/>
      <c r="Z265">
        <v>0</v>
      </c>
    </row>
    <row r="266" spans="1:26" ht="25.05" customHeight="1">
      <c r="A266" s="251"/>
      <c r="B266" s="298">
        <v>122</v>
      </c>
      <c r="C266" s="252" t="s">
        <v>365</v>
      </c>
      <c r="D266" s="253" t="s">
        <v>366</v>
      </c>
      <c r="E266" s="253"/>
      <c r="F266" s="245" t="s">
        <v>367</v>
      </c>
      <c r="G266" s="247">
        <v>2</v>
      </c>
      <c r="H266" s="254"/>
      <c r="I266" s="246">
        <f>ROUND(G266*(H266),2)</f>
        <v>0</v>
      </c>
      <c r="J266" s="245">
        <f>ROUND(G266*(N266),2)</f>
        <v>0</v>
      </c>
      <c r="K266" s="250">
        <f>ROUND(G266*(O266),2)</f>
        <v>0</v>
      </c>
      <c r="L266" s="250">
        <f>ROUND(G266*(H266),2)</f>
        <v>0</v>
      </c>
      <c r="M266" s="250"/>
      <c r="N266" s="250">
        <v>0</v>
      </c>
      <c r="O266" s="250"/>
      <c r="P266" s="255"/>
      <c r="Q266" s="255"/>
      <c r="R266" s="255"/>
      <c r="S266" s="250">
        <f>ROUND(G266*(P266),3)</f>
        <v>0</v>
      </c>
      <c r="T266" s="250"/>
      <c r="U266" s="250"/>
      <c r="V266" s="273"/>
      <c r="W266" s="78"/>
      <c r="Z266">
        <v>0</v>
      </c>
    </row>
    <row r="267" spans="1:26" ht="25.05" customHeight="1">
      <c r="A267" s="251"/>
      <c r="B267" s="298">
        <v>123</v>
      </c>
      <c r="C267" s="252" t="s">
        <v>368</v>
      </c>
      <c r="D267" s="253" t="s">
        <v>369</v>
      </c>
      <c r="E267" s="253"/>
      <c r="F267" s="245" t="s">
        <v>157</v>
      </c>
      <c r="G267" s="247">
        <v>1</v>
      </c>
      <c r="H267" s="254"/>
      <c r="I267" s="246">
        <f>ROUND(G267*(H267),2)</f>
        <v>0</v>
      </c>
      <c r="J267" s="245">
        <f>ROUND(G267*(N267),2)</f>
        <v>0</v>
      </c>
      <c r="K267" s="250">
        <f>ROUND(G267*(O267),2)</f>
        <v>0</v>
      </c>
      <c r="L267" s="250">
        <f>ROUND(G267*(H267),2)</f>
        <v>0</v>
      </c>
      <c r="M267" s="250"/>
      <c r="N267" s="250">
        <v>0</v>
      </c>
      <c r="O267" s="250"/>
      <c r="P267" s="255"/>
      <c r="Q267" s="255"/>
      <c r="R267" s="255"/>
      <c r="S267" s="250">
        <f>ROUND(G267*(P267),3)</f>
        <v>0</v>
      </c>
      <c r="T267" s="250"/>
      <c r="U267" s="250"/>
      <c r="V267" s="273"/>
      <c r="W267" s="78"/>
      <c r="Z267">
        <v>0</v>
      </c>
    </row>
    <row r="268" spans="1:26" ht="25.05" customHeight="1">
      <c r="A268" s="251"/>
      <c r="B268" s="298">
        <v>124</v>
      </c>
      <c r="C268" s="252" t="s">
        <v>370</v>
      </c>
      <c r="D268" s="253" t="s">
        <v>371</v>
      </c>
      <c r="E268" s="253"/>
      <c r="F268" s="245" t="s">
        <v>157</v>
      </c>
      <c r="G268" s="247">
        <v>22</v>
      </c>
      <c r="H268" s="254"/>
      <c r="I268" s="246">
        <f>ROUND(G268*(H268),2)</f>
        <v>0</v>
      </c>
      <c r="J268" s="245">
        <f>ROUND(G268*(N268),2)</f>
        <v>0</v>
      </c>
      <c r="K268" s="250">
        <f>ROUND(G268*(O268),2)</f>
        <v>0</v>
      </c>
      <c r="L268" s="250">
        <f>ROUND(G268*(H268),2)</f>
        <v>0</v>
      </c>
      <c r="M268" s="250"/>
      <c r="N268" s="250">
        <v>0</v>
      </c>
      <c r="O268" s="250"/>
      <c r="P268" s="255"/>
      <c r="Q268" s="255"/>
      <c r="R268" s="255"/>
      <c r="S268" s="250">
        <f>ROUND(G268*(P268),3)</f>
        <v>0</v>
      </c>
      <c r="T268" s="250"/>
      <c r="U268" s="250"/>
      <c r="V268" s="273"/>
      <c r="W268" s="78"/>
      <c r="Z268">
        <v>0</v>
      </c>
    </row>
    <row r="269" spans="1:26" ht="34.950000000000003" customHeight="1">
      <c r="A269" s="251"/>
      <c r="B269" s="299">
        <v>125</v>
      </c>
      <c r="C269" s="262" t="s">
        <v>372</v>
      </c>
      <c r="D269" s="263" t="s">
        <v>373</v>
      </c>
      <c r="E269" s="263"/>
      <c r="F269" s="256" t="s">
        <v>157</v>
      </c>
      <c r="G269" s="258">
        <v>1</v>
      </c>
      <c r="H269" s="264"/>
      <c r="I269" s="257">
        <f>ROUND(G269*(H269),2)</f>
        <v>0</v>
      </c>
      <c r="J269" s="256">
        <f>ROUND(G269*(N269),2)</f>
        <v>0</v>
      </c>
      <c r="K269" s="261">
        <f>ROUND(G269*(O269),2)</f>
        <v>0</v>
      </c>
      <c r="L269" s="261">
        <f>ROUND(G269*(H269),2)</f>
        <v>0</v>
      </c>
      <c r="M269" s="261">
        <f>ROUND(G269*(H269),2)</f>
        <v>0</v>
      </c>
      <c r="N269" s="261">
        <v>0</v>
      </c>
      <c r="O269" s="261"/>
      <c r="P269" s="265"/>
      <c r="Q269" s="265"/>
      <c r="R269" s="265"/>
      <c r="S269" s="261">
        <f>ROUND(G269*(P269),3)</f>
        <v>0</v>
      </c>
      <c r="T269" s="261"/>
      <c r="U269" s="261"/>
      <c r="V269" s="274"/>
      <c r="W269" s="78"/>
      <c r="Z269">
        <v>0</v>
      </c>
    </row>
    <row r="270" spans="1:26" ht="34.950000000000003" customHeight="1">
      <c r="A270" s="251"/>
      <c r="B270" s="299">
        <v>126</v>
      </c>
      <c r="C270" s="262" t="s">
        <v>374</v>
      </c>
      <c r="D270" s="263" t="s">
        <v>375</v>
      </c>
      <c r="E270" s="263"/>
      <c r="F270" s="256" t="s">
        <v>157</v>
      </c>
      <c r="G270" s="258">
        <v>2</v>
      </c>
      <c r="H270" s="264"/>
      <c r="I270" s="257">
        <f>ROUND(G270*(H270),2)</f>
        <v>0</v>
      </c>
      <c r="J270" s="256">
        <f>ROUND(G270*(N270),2)</f>
        <v>0</v>
      </c>
      <c r="K270" s="261">
        <f>ROUND(G270*(O270),2)</f>
        <v>0</v>
      </c>
      <c r="L270" s="261">
        <f>ROUND(G270*(H270),2)</f>
        <v>0</v>
      </c>
      <c r="M270" s="261">
        <f>ROUND(G270*(H270),2)</f>
        <v>0</v>
      </c>
      <c r="N270" s="261">
        <v>0</v>
      </c>
      <c r="O270" s="261"/>
      <c r="P270" s="265"/>
      <c r="Q270" s="265"/>
      <c r="R270" s="265"/>
      <c r="S270" s="261">
        <f>ROUND(G270*(P270),3)</f>
        <v>0</v>
      </c>
      <c r="T270" s="261"/>
      <c r="U270" s="261"/>
      <c r="V270" s="274"/>
      <c r="W270" s="78"/>
      <c r="Z270">
        <v>0</v>
      </c>
    </row>
    <row r="271" spans="1:26" ht="34.950000000000003" customHeight="1">
      <c r="A271" s="251"/>
      <c r="B271" s="299">
        <v>127</v>
      </c>
      <c r="C271" s="262" t="s">
        <v>376</v>
      </c>
      <c r="D271" s="263" t="s">
        <v>377</v>
      </c>
      <c r="E271" s="263"/>
      <c r="F271" s="256" t="s">
        <v>157</v>
      </c>
      <c r="G271" s="258">
        <v>3</v>
      </c>
      <c r="H271" s="264"/>
      <c r="I271" s="257">
        <f>ROUND(G271*(H271),2)</f>
        <v>0</v>
      </c>
      <c r="J271" s="256">
        <f>ROUND(G271*(N271),2)</f>
        <v>0</v>
      </c>
      <c r="K271" s="261">
        <f>ROUND(G271*(O271),2)</f>
        <v>0</v>
      </c>
      <c r="L271" s="261">
        <f>ROUND(G271*(H271),2)</f>
        <v>0</v>
      </c>
      <c r="M271" s="261">
        <f>ROUND(G271*(H271),2)</f>
        <v>0</v>
      </c>
      <c r="N271" s="261">
        <v>0</v>
      </c>
      <c r="O271" s="261"/>
      <c r="P271" s="265"/>
      <c r="Q271" s="265"/>
      <c r="R271" s="265"/>
      <c r="S271" s="261">
        <f>ROUND(G271*(P271),3)</f>
        <v>0</v>
      </c>
      <c r="T271" s="261"/>
      <c r="U271" s="261"/>
      <c r="V271" s="274"/>
      <c r="W271" s="78"/>
      <c r="Z271">
        <v>0</v>
      </c>
    </row>
    <row r="272" spans="1:26" ht="34.950000000000003" customHeight="1">
      <c r="A272" s="251"/>
      <c r="B272" s="299">
        <v>128</v>
      </c>
      <c r="C272" s="262" t="s">
        <v>378</v>
      </c>
      <c r="D272" s="263" t="s">
        <v>379</v>
      </c>
      <c r="E272" s="263"/>
      <c r="F272" s="256" t="s">
        <v>157</v>
      </c>
      <c r="G272" s="258">
        <v>6</v>
      </c>
      <c r="H272" s="264"/>
      <c r="I272" s="257">
        <f>ROUND(G272*(H272),2)</f>
        <v>0</v>
      </c>
      <c r="J272" s="256">
        <f>ROUND(G272*(N272),2)</f>
        <v>0</v>
      </c>
      <c r="K272" s="261">
        <f>ROUND(G272*(O272),2)</f>
        <v>0</v>
      </c>
      <c r="L272" s="261">
        <f>ROUND(G272*(H272),2)</f>
        <v>0</v>
      </c>
      <c r="M272" s="261">
        <f>ROUND(G272*(H272),2)</f>
        <v>0</v>
      </c>
      <c r="N272" s="261">
        <v>0</v>
      </c>
      <c r="O272" s="261"/>
      <c r="P272" s="265"/>
      <c r="Q272" s="265"/>
      <c r="R272" s="265"/>
      <c r="S272" s="261">
        <f>ROUND(G272*(P272),3)</f>
        <v>0</v>
      </c>
      <c r="T272" s="261"/>
      <c r="U272" s="261"/>
      <c r="V272" s="274"/>
      <c r="W272" s="78"/>
      <c r="Z272">
        <v>0</v>
      </c>
    </row>
    <row r="273" spans="1:26" ht="34.950000000000003" customHeight="1">
      <c r="A273" s="251"/>
      <c r="B273" s="299">
        <v>129</v>
      </c>
      <c r="C273" s="262" t="s">
        <v>380</v>
      </c>
      <c r="D273" s="263" t="s">
        <v>381</v>
      </c>
      <c r="E273" s="263"/>
      <c r="F273" s="256" t="s">
        <v>157</v>
      </c>
      <c r="G273" s="258">
        <v>1</v>
      </c>
      <c r="H273" s="264"/>
      <c r="I273" s="257">
        <f>ROUND(G273*(H273),2)</f>
        <v>0</v>
      </c>
      <c r="J273" s="256">
        <f>ROUND(G273*(N273),2)</f>
        <v>0</v>
      </c>
      <c r="K273" s="261">
        <f>ROUND(G273*(O273),2)</f>
        <v>0</v>
      </c>
      <c r="L273" s="261">
        <f>ROUND(G273*(H273),2)</f>
        <v>0</v>
      </c>
      <c r="M273" s="261">
        <f>ROUND(G273*(H273),2)</f>
        <v>0</v>
      </c>
      <c r="N273" s="261">
        <v>0</v>
      </c>
      <c r="O273" s="261"/>
      <c r="P273" s="265"/>
      <c r="Q273" s="265"/>
      <c r="R273" s="265"/>
      <c r="S273" s="261">
        <f>ROUND(G273*(P273),3)</f>
        <v>0</v>
      </c>
      <c r="T273" s="261"/>
      <c r="U273" s="261"/>
      <c r="V273" s="274"/>
      <c r="W273" s="78"/>
      <c r="Z273">
        <v>0</v>
      </c>
    </row>
    <row r="274" spans="1:26" ht="34.950000000000003" customHeight="1">
      <c r="A274" s="251"/>
      <c r="B274" s="299">
        <v>130</v>
      </c>
      <c r="C274" s="262" t="s">
        <v>382</v>
      </c>
      <c r="D274" s="263" t="s">
        <v>383</v>
      </c>
      <c r="E274" s="263"/>
      <c r="F274" s="256" t="s">
        <v>157</v>
      </c>
      <c r="G274" s="258">
        <v>1</v>
      </c>
      <c r="H274" s="264"/>
      <c r="I274" s="257">
        <f>ROUND(G274*(H274),2)</f>
        <v>0</v>
      </c>
      <c r="J274" s="256">
        <f>ROUND(G274*(N274),2)</f>
        <v>0</v>
      </c>
      <c r="K274" s="261">
        <f>ROUND(G274*(O274),2)</f>
        <v>0</v>
      </c>
      <c r="L274" s="261">
        <f>ROUND(G274*(H274),2)</f>
        <v>0</v>
      </c>
      <c r="M274" s="261">
        <f>ROUND(G274*(H274),2)</f>
        <v>0</v>
      </c>
      <c r="N274" s="261">
        <v>0</v>
      </c>
      <c r="O274" s="261"/>
      <c r="P274" s="265"/>
      <c r="Q274" s="265"/>
      <c r="R274" s="265"/>
      <c r="S274" s="261">
        <f>ROUND(G274*(P274),3)</f>
        <v>0</v>
      </c>
      <c r="T274" s="261"/>
      <c r="U274" s="261"/>
      <c r="V274" s="274"/>
      <c r="W274" s="78"/>
      <c r="Z274">
        <v>0</v>
      </c>
    </row>
    <row r="275" spans="1:26" ht="34.950000000000003" customHeight="1">
      <c r="A275" s="251"/>
      <c r="B275" s="299">
        <v>131</v>
      </c>
      <c r="C275" s="262" t="s">
        <v>384</v>
      </c>
      <c r="D275" s="263" t="s">
        <v>385</v>
      </c>
      <c r="E275" s="263"/>
      <c r="F275" s="256" t="s">
        <v>157</v>
      </c>
      <c r="G275" s="258">
        <v>1</v>
      </c>
      <c r="H275" s="264"/>
      <c r="I275" s="257">
        <f>ROUND(G275*(H275),2)</f>
        <v>0</v>
      </c>
      <c r="J275" s="256">
        <f>ROUND(G275*(N275),2)</f>
        <v>0</v>
      </c>
      <c r="K275" s="261">
        <f>ROUND(G275*(O275),2)</f>
        <v>0</v>
      </c>
      <c r="L275" s="261">
        <f>ROUND(G275*(H275),2)</f>
        <v>0</v>
      </c>
      <c r="M275" s="261">
        <f>ROUND(G275*(H275),2)</f>
        <v>0</v>
      </c>
      <c r="N275" s="261">
        <v>0</v>
      </c>
      <c r="O275" s="261"/>
      <c r="P275" s="265">
        <v>2.5000000000000001E-2</v>
      </c>
      <c r="Q275" s="265"/>
      <c r="R275" s="265">
        <v>2.5000000000000001E-2</v>
      </c>
      <c r="S275" s="261">
        <f>ROUND(G275*(P275),3)</f>
        <v>2.5000000000000001E-2</v>
      </c>
      <c r="T275" s="261"/>
      <c r="U275" s="261"/>
      <c r="V275" s="274"/>
      <c r="W275" s="78"/>
      <c r="Z275">
        <v>0</v>
      </c>
    </row>
    <row r="276" spans="1:26" ht="49.95" customHeight="1">
      <c r="A276" s="251"/>
      <c r="B276" s="299">
        <v>132</v>
      </c>
      <c r="C276" s="262" t="s">
        <v>386</v>
      </c>
      <c r="D276" s="263" t="s">
        <v>387</v>
      </c>
      <c r="E276" s="263"/>
      <c r="F276" s="256" t="s">
        <v>157</v>
      </c>
      <c r="G276" s="258">
        <v>1</v>
      </c>
      <c r="H276" s="264"/>
      <c r="I276" s="257">
        <f>ROUND(G276*(H276),2)</f>
        <v>0</v>
      </c>
      <c r="J276" s="256">
        <f>ROUND(G276*(N276),2)</f>
        <v>0</v>
      </c>
      <c r="K276" s="261">
        <f>ROUND(G276*(O276),2)</f>
        <v>0</v>
      </c>
      <c r="L276" s="261">
        <f>ROUND(G276*(H276),2)</f>
        <v>0</v>
      </c>
      <c r="M276" s="261">
        <f>ROUND(G276*(H276),2)</f>
        <v>0</v>
      </c>
      <c r="N276" s="261">
        <v>0</v>
      </c>
      <c r="O276" s="261"/>
      <c r="P276" s="265"/>
      <c r="Q276" s="265"/>
      <c r="R276" s="265"/>
      <c r="S276" s="261">
        <f>ROUND(G276*(P276),3)</f>
        <v>0</v>
      </c>
      <c r="T276" s="261"/>
      <c r="U276" s="261"/>
      <c r="V276" s="274"/>
      <c r="W276" s="78"/>
      <c r="Z276">
        <v>0</v>
      </c>
    </row>
    <row r="277" spans="1:26" ht="34.950000000000003" customHeight="1">
      <c r="A277" s="251"/>
      <c r="B277" s="299">
        <v>133</v>
      </c>
      <c r="C277" s="262" t="s">
        <v>388</v>
      </c>
      <c r="D277" s="263" t="s">
        <v>389</v>
      </c>
      <c r="E277" s="263"/>
      <c r="F277" s="256" t="s">
        <v>157</v>
      </c>
      <c r="G277" s="258">
        <v>1</v>
      </c>
      <c r="H277" s="264"/>
      <c r="I277" s="257">
        <f>ROUND(G277*(H277),2)</f>
        <v>0</v>
      </c>
      <c r="J277" s="256">
        <f>ROUND(G277*(N277),2)</f>
        <v>0</v>
      </c>
      <c r="K277" s="261">
        <f>ROUND(G277*(O277),2)</f>
        <v>0</v>
      </c>
      <c r="L277" s="261">
        <f>ROUND(G277*(H277),2)</f>
        <v>0</v>
      </c>
      <c r="M277" s="261">
        <f>ROUND(G277*(H277),2)</f>
        <v>0</v>
      </c>
      <c r="N277" s="261">
        <v>0</v>
      </c>
      <c r="O277" s="261"/>
      <c r="P277" s="265">
        <v>5.0000000000000001E-3</v>
      </c>
      <c r="Q277" s="265"/>
      <c r="R277" s="265">
        <v>5.0000000000000001E-3</v>
      </c>
      <c r="S277" s="261">
        <f>ROUND(G277*(P277),3)</f>
        <v>5.0000000000000001E-3</v>
      </c>
      <c r="T277" s="261"/>
      <c r="U277" s="261"/>
      <c r="V277" s="274"/>
      <c r="W277" s="78"/>
      <c r="Z277">
        <v>0</v>
      </c>
    </row>
    <row r="278" spans="1:26" ht="34.950000000000003" customHeight="1">
      <c r="A278" s="251"/>
      <c r="B278" s="299">
        <v>134</v>
      </c>
      <c r="C278" s="262" t="s">
        <v>390</v>
      </c>
      <c r="D278" s="263" t="s">
        <v>391</v>
      </c>
      <c r="E278" s="263"/>
      <c r="F278" s="256" t="s">
        <v>157</v>
      </c>
      <c r="G278" s="258">
        <v>1</v>
      </c>
      <c r="H278" s="264"/>
      <c r="I278" s="257">
        <f>ROUND(G278*(H278),2)</f>
        <v>0</v>
      </c>
      <c r="J278" s="256">
        <f>ROUND(G278*(N278),2)</f>
        <v>0</v>
      </c>
      <c r="K278" s="261">
        <f>ROUND(G278*(O278),2)</f>
        <v>0</v>
      </c>
      <c r="L278" s="261">
        <f>ROUND(G278*(H278),2)</f>
        <v>0</v>
      </c>
      <c r="M278" s="261">
        <f>ROUND(G278*(H278),2)</f>
        <v>0</v>
      </c>
      <c r="N278" s="261">
        <v>0</v>
      </c>
      <c r="O278" s="261"/>
      <c r="P278" s="265">
        <v>3.2500000000000001E-2</v>
      </c>
      <c r="Q278" s="265"/>
      <c r="R278" s="265">
        <v>3.2500000000000001E-2</v>
      </c>
      <c r="S278" s="261">
        <f>ROUND(G278*(P278),3)</f>
        <v>3.3000000000000002E-2</v>
      </c>
      <c r="T278" s="261"/>
      <c r="U278" s="261"/>
      <c r="V278" s="274"/>
      <c r="W278" s="78"/>
      <c r="Z278">
        <v>0</v>
      </c>
    </row>
    <row r="279" spans="1:26" ht="34.950000000000003" customHeight="1">
      <c r="A279" s="251"/>
      <c r="B279" s="299">
        <v>135</v>
      </c>
      <c r="C279" s="262" t="s">
        <v>392</v>
      </c>
      <c r="D279" s="263" t="s">
        <v>393</v>
      </c>
      <c r="E279" s="263"/>
      <c r="F279" s="256" t="s">
        <v>157</v>
      </c>
      <c r="G279" s="258">
        <v>1</v>
      </c>
      <c r="H279" s="264"/>
      <c r="I279" s="257">
        <f>ROUND(G279*(H279),2)</f>
        <v>0</v>
      </c>
      <c r="J279" s="256">
        <f>ROUND(G279*(N279),2)</f>
        <v>0</v>
      </c>
      <c r="K279" s="261">
        <f>ROUND(G279*(O279),2)</f>
        <v>0</v>
      </c>
      <c r="L279" s="261">
        <f>ROUND(G279*(H279),2)</f>
        <v>0</v>
      </c>
      <c r="M279" s="261">
        <f>ROUND(G279*(H279),2)</f>
        <v>0</v>
      </c>
      <c r="N279" s="261">
        <v>0</v>
      </c>
      <c r="O279" s="261"/>
      <c r="P279" s="265">
        <v>5.0000000000000001E-3</v>
      </c>
      <c r="Q279" s="265"/>
      <c r="R279" s="265">
        <v>5.0000000000000001E-3</v>
      </c>
      <c r="S279" s="261">
        <f>ROUND(G279*(P279),3)</f>
        <v>5.0000000000000001E-3</v>
      </c>
      <c r="T279" s="261"/>
      <c r="U279" s="261"/>
      <c r="V279" s="274"/>
      <c r="W279" s="78"/>
      <c r="Z279">
        <v>0</v>
      </c>
    </row>
    <row r="280" spans="1:26" ht="34.950000000000003" customHeight="1">
      <c r="A280" s="251"/>
      <c r="B280" s="299">
        <v>136</v>
      </c>
      <c r="C280" s="262" t="s">
        <v>394</v>
      </c>
      <c r="D280" s="263" t="s">
        <v>395</v>
      </c>
      <c r="E280" s="263"/>
      <c r="F280" s="256" t="s">
        <v>157</v>
      </c>
      <c r="G280" s="258">
        <v>2</v>
      </c>
      <c r="H280" s="264"/>
      <c r="I280" s="257">
        <f>ROUND(G280*(H280),2)</f>
        <v>0</v>
      </c>
      <c r="J280" s="256">
        <f>ROUND(G280*(N280),2)</f>
        <v>0</v>
      </c>
      <c r="K280" s="261">
        <f>ROUND(G280*(O280),2)</f>
        <v>0</v>
      </c>
      <c r="L280" s="261">
        <f>ROUND(G280*(H280),2)</f>
        <v>0</v>
      </c>
      <c r="M280" s="261">
        <f>ROUND(G280*(H280),2)</f>
        <v>0</v>
      </c>
      <c r="N280" s="261">
        <v>0</v>
      </c>
      <c r="O280" s="261"/>
      <c r="P280" s="265">
        <v>1.7999999999999999E-2</v>
      </c>
      <c r="Q280" s="265"/>
      <c r="R280" s="265">
        <v>1.7999999999999999E-2</v>
      </c>
      <c r="S280" s="261">
        <f>ROUND(G280*(P280),3)</f>
        <v>3.5999999999999997E-2</v>
      </c>
      <c r="T280" s="261"/>
      <c r="U280" s="261"/>
      <c r="V280" s="274"/>
      <c r="W280" s="78"/>
      <c r="Z280">
        <v>0</v>
      </c>
    </row>
    <row r="281" spans="1:26" ht="34.950000000000003" customHeight="1">
      <c r="A281" s="251"/>
      <c r="B281" s="299">
        <v>137</v>
      </c>
      <c r="C281" s="262" t="s">
        <v>396</v>
      </c>
      <c r="D281" s="263" t="s">
        <v>397</v>
      </c>
      <c r="E281" s="263"/>
      <c r="F281" s="256" t="s">
        <v>157</v>
      </c>
      <c r="G281" s="258">
        <v>1</v>
      </c>
      <c r="H281" s="264"/>
      <c r="I281" s="257">
        <f>ROUND(G281*(H281),2)</f>
        <v>0</v>
      </c>
      <c r="J281" s="256">
        <f>ROUND(G281*(N281),2)</f>
        <v>0</v>
      </c>
      <c r="K281" s="261">
        <f>ROUND(G281*(O281),2)</f>
        <v>0</v>
      </c>
      <c r="L281" s="261">
        <f>ROUND(G281*(H281),2)</f>
        <v>0</v>
      </c>
      <c r="M281" s="261">
        <f>ROUND(G281*(H281),2)</f>
        <v>0</v>
      </c>
      <c r="N281" s="261">
        <v>0</v>
      </c>
      <c r="O281" s="261"/>
      <c r="P281" s="265">
        <v>3.0000000000000001E-3</v>
      </c>
      <c r="Q281" s="265"/>
      <c r="R281" s="265">
        <v>3.0000000000000001E-3</v>
      </c>
      <c r="S281" s="261">
        <f>ROUND(G281*(P281),3)</f>
        <v>3.0000000000000001E-3</v>
      </c>
      <c r="T281" s="261"/>
      <c r="U281" s="261"/>
      <c r="V281" s="274"/>
      <c r="W281" s="78"/>
      <c r="Z281">
        <v>0</v>
      </c>
    </row>
    <row r="282" spans="1:26" ht="34.950000000000003" customHeight="1">
      <c r="A282" s="251"/>
      <c r="B282" s="299">
        <v>138</v>
      </c>
      <c r="C282" s="262" t="s">
        <v>398</v>
      </c>
      <c r="D282" s="263" t="s">
        <v>399</v>
      </c>
      <c r="E282" s="263"/>
      <c r="F282" s="256" t="s">
        <v>157</v>
      </c>
      <c r="G282" s="258">
        <v>1</v>
      </c>
      <c r="H282" s="264"/>
      <c r="I282" s="257">
        <f>ROUND(G282*(H282),2)</f>
        <v>0</v>
      </c>
      <c r="J282" s="256">
        <f>ROUND(G282*(N282),2)</f>
        <v>0</v>
      </c>
      <c r="K282" s="261">
        <f>ROUND(G282*(O282),2)</f>
        <v>0</v>
      </c>
      <c r="L282" s="261">
        <f>ROUND(G282*(H282),2)</f>
        <v>0</v>
      </c>
      <c r="M282" s="261">
        <f>ROUND(G282*(H282),2)</f>
        <v>0</v>
      </c>
      <c r="N282" s="261">
        <v>0</v>
      </c>
      <c r="O282" s="261"/>
      <c r="P282" s="265">
        <v>3.2599999999999999E-3</v>
      </c>
      <c r="Q282" s="265"/>
      <c r="R282" s="265">
        <v>3.2599999999999999E-3</v>
      </c>
      <c r="S282" s="261">
        <f>ROUND(G282*(P282),3)</f>
        <v>3.0000000000000001E-3</v>
      </c>
      <c r="T282" s="261"/>
      <c r="U282" s="261"/>
      <c r="V282" s="274"/>
      <c r="W282" s="78"/>
      <c r="Z282">
        <v>0</v>
      </c>
    </row>
    <row r="283" spans="1:26" ht="34.950000000000003" customHeight="1">
      <c r="A283" s="251"/>
      <c r="B283" s="299">
        <v>139</v>
      </c>
      <c r="C283" s="262" t="s">
        <v>400</v>
      </c>
      <c r="D283" s="263" t="s">
        <v>401</v>
      </c>
      <c r="E283" s="263"/>
      <c r="F283" s="256" t="s">
        <v>157</v>
      </c>
      <c r="G283" s="258">
        <v>1</v>
      </c>
      <c r="H283" s="264"/>
      <c r="I283" s="257">
        <f>ROUND(G283*(H283),2)</f>
        <v>0</v>
      </c>
      <c r="J283" s="256">
        <f>ROUND(G283*(N283),2)</f>
        <v>0</v>
      </c>
      <c r="K283" s="261">
        <f>ROUND(G283*(O283),2)</f>
        <v>0</v>
      </c>
      <c r="L283" s="261">
        <f>ROUND(G283*(H283),2)</f>
        <v>0</v>
      </c>
      <c r="M283" s="261">
        <f>ROUND(G283*(H283),2)</f>
        <v>0</v>
      </c>
      <c r="N283" s="261">
        <v>0</v>
      </c>
      <c r="O283" s="261"/>
      <c r="P283" s="265">
        <v>2.5000000000000001E-2</v>
      </c>
      <c r="Q283" s="265"/>
      <c r="R283" s="265">
        <v>2.5000000000000001E-2</v>
      </c>
      <c r="S283" s="261">
        <f>ROUND(G283*(P283),3)</f>
        <v>2.5000000000000001E-2</v>
      </c>
      <c r="T283" s="261"/>
      <c r="U283" s="261"/>
      <c r="V283" s="274"/>
      <c r="W283" s="78"/>
      <c r="Z283">
        <v>0</v>
      </c>
    </row>
    <row r="284" spans="1:26" ht="34.950000000000003" customHeight="1">
      <c r="A284" s="251"/>
      <c r="B284" s="299">
        <v>140</v>
      </c>
      <c r="C284" s="262" t="s">
        <v>402</v>
      </c>
      <c r="D284" s="263" t="s">
        <v>403</v>
      </c>
      <c r="E284" s="263"/>
      <c r="F284" s="256" t="s">
        <v>157</v>
      </c>
      <c r="G284" s="258">
        <v>1</v>
      </c>
      <c r="H284" s="264"/>
      <c r="I284" s="257">
        <f>ROUND(G284*(H284),2)</f>
        <v>0</v>
      </c>
      <c r="J284" s="256">
        <f>ROUND(G284*(N284),2)</f>
        <v>0</v>
      </c>
      <c r="K284" s="261">
        <f>ROUND(G284*(O284),2)</f>
        <v>0</v>
      </c>
      <c r="L284" s="261">
        <f>ROUND(G284*(H284),2)</f>
        <v>0</v>
      </c>
      <c r="M284" s="261">
        <f>ROUND(G284*(H284),2)</f>
        <v>0</v>
      </c>
      <c r="N284" s="261">
        <v>0</v>
      </c>
      <c r="O284" s="261"/>
      <c r="P284" s="265">
        <v>1.8499999999999999E-2</v>
      </c>
      <c r="Q284" s="265"/>
      <c r="R284" s="265">
        <v>1.8499999999999999E-2</v>
      </c>
      <c r="S284" s="261">
        <f>ROUND(G284*(P284),3)</f>
        <v>1.9E-2</v>
      </c>
      <c r="T284" s="261"/>
      <c r="U284" s="261"/>
      <c r="V284" s="274"/>
      <c r="W284" s="78"/>
      <c r="Z284">
        <v>0</v>
      </c>
    </row>
    <row r="285" spans="1:26" ht="49.95" customHeight="1">
      <c r="A285" s="251"/>
      <c r="B285" s="299">
        <v>141</v>
      </c>
      <c r="C285" s="262" t="s">
        <v>404</v>
      </c>
      <c r="D285" s="263" t="s">
        <v>405</v>
      </c>
      <c r="E285" s="263"/>
      <c r="F285" s="256" t="s">
        <v>157</v>
      </c>
      <c r="G285" s="258">
        <v>1</v>
      </c>
      <c r="H285" s="264"/>
      <c r="I285" s="257">
        <f>ROUND(G285*(H285),2)</f>
        <v>0</v>
      </c>
      <c r="J285" s="256">
        <f>ROUND(G285*(N285),2)</f>
        <v>0</v>
      </c>
      <c r="K285" s="261">
        <f>ROUND(G285*(O285),2)</f>
        <v>0</v>
      </c>
      <c r="L285" s="261">
        <f>ROUND(G285*(H285),2)</f>
        <v>0</v>
      </c>
      <c r="M285" s="261">
        <f>ROUND(G285*(H285),2)</f>
        <v>0</v>
      </c>
      <c r="N285" s="261">
        <v>0</v>
      </c>
      <c r="O285" s="261"/>
      <c r="P285" s="265"/>
      <c r="Q285" s="265"/>
      <c r="R285" s="265"/>
      <c r="S285" s="261">
        <f>ROUND(G285*(P285),3)</f>
        <v>0</v>
      </c>
      <c r="T285" s="261"/>
      <c r="U285" s="261"/>
      <c r="V285" s="274"/>
      <c r="W285" s="78"/>
      <c r="Z285">
        <v>0</v>
      </c>
    </row>
    <row r="286" spans="1:26" ht="49.95" customHeight="1">
      <c r="A286" s="251"/>
      <c r="B286" s="299">
        <v>142</v>
      </c>
      <c r="C286" s="262" t="s">
        <v>406</v>
      </c>
      <c r="D286" s="263" t="s">
        <v>407</v>
      </c>
      <c r="E286" s="263"/>
      <c r="F286" s="256" t="s">
        <v>157</v>
      </c>
      <c r="G286" s="258">
        <v>1</v>
      </c>
      <c r="H286" s="264"/>
      <c r="I286" s="257">
        <f>ROUND(G286*(H286),2)</f>
        <v>0</v>
      </c>
      <c r="J286" s="256">
        <f>ROUND(G286*(N286),2)</f>
        <v>0</v>
      </c>
      <c r="K286" s="261">
        <f>ROUND(G286*(O286),2)</f>
        <v>0</v>
      </c>
      <c r="L286" s="261">
        <f>ROUND(G286*(H286),2)</f>
        <v>0</v>
      </c>
      <c r="M286" s="261">
        <f>ROUND(G286*(H286),2)</f>
        <v>0</v>
      </c>
      <c r="N286" s="261">
        <v>0</v>
      </c>
      <c r="O286" s="261"/>
      <c r="P286" s="265"/>
      <c r="Q286" s="265"/>
      <c r="R286" s="265"/>
      <c r="S286" s="261">
        <f>ROUND(G286*(P286),3)</f>
        <v>0</v>
      </c>
      <c r="T286" s="261"/>
      <c r="U286" s="261"/>
      <c r="V286" s="274"/>
      <c r="W286" s="78"/>
      <c r="Z286">
        <v>0</v>
      </c>
    </row>
    <row r="287" spans="1:26" ht="49.95" customHeight="1">
      <c r="A287" s="251"/>
      <c r="B287" s="299">
        <v>143</v>
      </c>
      <c r="C287" s="262" t="s">
        <v>408</v>
      </c>
      <c r="D287" s="263" t="s">
        <v>409</v>
      </c>
      <c r="E287" s="263"/>
      <c r="F287" s="256" t="s">
        <v>157</v>
      </c>
      <c r="G287" s="258">
        <v>1</v>
      </c>
      <c r="H287" s="264"/>
      <c r="I287" s="257">
        <f>ROUND(G287*(H287),2)</f>
        <v>0</v>
      </c>
      <c r="J287" s="256">
        <f>ROUND(G287*(N287),2)</f>
        <v>0</v>
      </c>
      <c r="K287" s="261">
        <f>ROUND(G287*(O287),2)</f>
        <v>0</v>
      </c>
      <c r="L287" s="261">
        <f>ROUND(G287*(H287),2)</f>
        <v>0</v>
      </c>
      <c r="M287" s="261">
        <f>ROUND(G287*(H287),2)</f>
        <v>0</v>
      </c>
      <c r="N287" s="261">
        <v>0</v>
      </c>
      <c r="O287" s="261"/>
      <c r="P287" s="265"/>
      <c r="Q287" s="265"/>
      <c r="R287" s="265"/>
      <c r="S287" s="261">
        <f>ROUND(G287*(P287),3)</f>
        <v>0</v>
      </c>
      <c r="T287" s="261"/>
      <c r="U287" s="261"/>
      <c r="V287" s="274"/>
      <c r="W287" s="78"/>
      <c r="Z287">
        <v>0</v>
      </c>
    </row>
    <row r="288" spans="1:26" ht="34.950000000000003" customHeight="1">
      <c r="A288" s="251"/>
      <c r="B288" s="299">
        <v>144</v>
      </c>
      <c r="C288" s="262" t="s">
        <v>410</v>
      </c>
      <c r="D288" s="263" t="s">
        <v>411</v>
      </c>
      <c r="E288" s="263"/>
      <c r="F288" s="256" t="s">
        <v>157</v>
      </c>
      <c r="G288" s="258">
        <v>1</v>
      </c>
      <c r="H288" s="264"/>
      <c r="I288" s="257">
        <f>ROUND(G288*(H288),2)</f>
        <v>0</v>
      </c>
      <c r="J288" s="256">
        <f>ROUND(G288*(N288),2)</f>
        <v>0</v>
      </c>
      <c r="K288" s="261">
        <f>ROUND(G288*(O288),2)</f>
        <v>0</v>
      </c>
      <c r="L288" s="261">
        <f>ROUND(G288*(H288),2)</f>
        <v>0</v>
      </c>
      <c r="M288" s="261">
        <f>ROUND(G288*(H288),2)</f>
        <v>0</v>
      </c>
      <c r="N288" s="261">
        <v>0</v>
      </c>
      <c r="O288" s="261"/>
      <c r="P288" s="265"/>
      <c r="Q288" s="265"/>
      <c r="R288" s="265"/>
      <c r="S288" s="261">
        <f>ROUND(G288*(P288),3)</f>
        <v>0</v>
      </c>
      <c r="T288" s="261"/>
      <c r="U288" s="261"/>
      <c r="V288" s="274"/>
      <c r="W288" s="78"/>
      <c r="Z288">
        <v>0</v>
      </c>
    </row>
    <row r="289" spans="1:26" ht="49.95" customHeight="1">
      <c r="A289" s="251"/>
      <c r="B289" s="299">
        <v>145</v>
      </c>
      <c r="C289" s="262" t="s">
        <v>412</v>
      </c>
      <c r="D289" s="263" t="s">
        <v>413</v>
      </c>
      <c r="E289" s="263"/>
      <c r="F289" s="256" t="s">
        <v>157</v>
      </c>
      <c r="G289" s="258">
        <v>1</v>
      </c>
      <c r="H289" s="264"/>
      <c r="I289" s="257">
        <f>ROUND(G289*(H289),2)</f>
        <v>0</v>
      </c>
      <c r="J289" s="256">
        <f>ROUND(G289*(N289),2)</f>
        <v>0</v>
      </c>
      <c r="K289" s="261">
        <f>ROUND(G289*(O289),2)</f>
        <v>0</v>
      </c>
      <c r="L289" s="261">
        <f>ROUND(G289*(H289),2)</f>
        <v>0</v>
      </c>
      <c r="M289" s="261">
        <f>ROUND(G289*(H289),2)</f>
        <v>0</v>
      </c>
      <c r="N289" s="261">
        <v>0</v>
      </c>
      <c r="O289" s="261"/>
      <c r="P289" s="265"/>
      <c r="Q289" s="265"/>
      <c r="R289" s="265"/>
      <c r="S289" s="261">
        <f>ROUND(G289*(P289),3)</f>
        <v>0</v>
      </c>
      <c r="T289" s="261"/>
      <c r="U289" s="261"/>
      <c r="V289" s="274"/>
      <c r="W289" s="78"/>
      <c r="Z289">
        <v>0</v>
      </c>
    </row>
    <row r="290" spans="1:26" ht="49.95" customHeight="1">
      <c r="A290" s="251"/>
      <c r="B290" s="299">
        <v>146</v>
      </c>
      <c r="C290" s="262" t="s">
        <v>414</v>
      </c>
      <c r="D290" s="263" t="s">
        <v>415</v>
      </c>
      <c r="E290" s="263"/>
      <c r="F290" s="256" t="s">
        <v>157</v>
      </c>
      <c r="G290" s="258">
        <v>1</v>
      </c>
      <c r="H290" s="264"/>
      <c r="I290" s="257">
        <f>ROUND(G290*(H290),2)</f>
        <v>0</v>
      </c>
      <c r="J290" s="256">
        <f>ROUND(G290*(N290),2)</f>
        <v>0</v>
      </c>
      <c r="K290" s="261">
        <f>ROUND(G290*(O290),2)</f>
        <v>0</v>
      </c>
      <c r="L290" s="261">
        <f>ROUND(G290*(H290),2)</f>
        <v>0</v>
      </c>
      <c r="M290" s="261">
        <f>ROUND(G290*(H290),2)</f>
        <v>0</v>
      </c>
      <c r="N290" s="261">
        <v>0</v>
      </c>
      <c r="O290" s="261"/>
      <c r="P290" s="265"/>
      <c r="Q290" s="265"/>
      <c r="R290" s="265"/>
      <c r="S290" s="261">
        <f>ROUND(G290*(P290),3)</f>
        <v>0</v>
      </c>
      <c r="T290" s="261"/>
      <c r="U290" s="261"/>
      <c r="V290" s="274"/>
      <c r="W290" s="78"/>
      <c r="Z290">
        <v>0</v>
      </c>
    </row>
    <row r="291" spans="1:26" ht="49.95" customHeight="1">
      <c r="A291" s="251"/>
      <c r="B291" s="299">
        <v>147</v>
      </c>
      <c r="C291" s="262" t="s">
        <v>416</v>
      </c>
      <c r="D291" s="263" t="s">
        <v>417</v>
      </c>
      <c r="E291" s="263"/>
      <c r="F291" s="256" t="s">
        <v>157</v>
      </c>
      <c r="G291" s="258">
        <v>1</v>
      </c>
      <c r="H291" s="264"/>
      <c r="I291" s="257">
        <f>ROUND(G291*(H291),2)</f>
        <v>0</v>
      </c>
      <c r="J291" s="256">
        <f>ROUND(G291*(N291),2)</f>
        <v>0</v>
      </c>
      <c r="K291" s="261">
        <f>ROUND(G291*(O291),2)</f>
        <v>0</v>
      </c>
      <c r="L291" s="261">
        <f>ROUND(G291*(H291),2)</f>
        <v>0</v>
      </c>
      <c r="M291" s="261">
        <f>ROUND(G291*(H291),2)</f>
        <v>0</v>
      </c>
      <c r="N291" s="261">
        <v>0</v>
      </c>
      <c r="O291" s="261"/>
      <c r="P291" s="265"/>
      <c r="Q291" s="265"/>
      <c r="R291" s="265"/>
      <c r="S291" s="261">
        <f>ROUND(G291*(P291),3)</f>
        <v>0</v>
      </c>
      <c r="T291" s="261"/>
      <c r="U291" s="261"/>
      <c r="V291" s="274"/>
      <c r="W291" s="78"/>
      <c r="Z291">
        <v>0</v>
      </c>
    </row>
    <row r="292" spans="1:26">
      <c r="A292" s="13"/>
      <c r="B292" s="297"/>
      <c r="C292" s="243">
        <v>766</v>
      </c>
      <c r="D292" s="244" t="s">
        <v>356</v>
      </c>
      <c r="E292" s="244"/>
      <c r="F292" s="13"/>
      <c r="G292" s="242"/>
      <c r="H292" s="199"/>
      <c r="I292" s="203">
        <f>ROUND((SUM(I261:I291))/1,2)</f>
        <v>0</v>
      </c>
      <c r="J292" s="13"/>
      <c r="K292" s="13"/>
      <c r="L292" s="13">
        <f>ROUND((SUM(L261:L291))/1,2)</f>
        <v>0</v>
      </c>
      <c r="M292" s="13">
        <f>ROUND((SUM(M261:M291))/1,2)</f>
        <v>0</v>
      </c>
      <c r="N292" s="13"/>
      <c r="O292" s="13"/>
      <c r="P292" s="13"/>
      <c r="Q292" s="13"/>
      <c r="R292" s="13"/>
      <c r="S292" s="13">
        <f>ROUND((SUM(S261:S291))/1,2)</f>
        <v>0.16</v>
      </c>
      <c r="T292" s="13"/>
      <c r="U292" s="13"/>
      <c r="V292" s="275">
        <f>ROUND((SUM(V261:V291))/1,2)</f>
        <v>0</v>
      </c>
      <c r="W292" s="302"/>
      <c r="X292" s="197"/>
      <c r="Y292" s="197"/>
      <c r="Z292" s="197"/>
    </row>
    <row r="293" spans="1:26">
      <c r="A293" s="1"/>
      <c r="B293" s="290"/>
      <c r="C293" s="1"/>
      <c r="D293" s="1"/>
      <c r="E293" s="1"/>
      <c r="F293" s="1"/>
      <c r="G293" s="231"/>
      <c r="H293" s="191"/>
      <c r="I293" s="19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276"/>
      <c r="W293" s="78"/>
    </row>
    <row r="294" spans="1:26">
      <c r="A294" s="13"/>
      <c r="B294" s="297"/>
      <c r="C294" s="243">
        <v>767</v>
      </c>
      <c r="D294" s="244" t="s">
        <v>418</v>
      </c>
      <c r="E294" s="244"/>
      <c r="F294" s="13"/>
      <c r="G294" s="242"/>
      <c r="H294" s="199"/>
      <c r="I294" s="199"/>
      <c r="J294" s="13"/>
      <c r="K294" s="13"/>
      <c r="L294" s="13"/>
      <c r="M294" s="13"/>
      <c r="N294" s="13"/>
      <c r="O294" s="13"/>
      <c r="P294" s="13"/>
      <c r="Q294" s="13"/>
      <c r="R294" s="13"/>
      <c r="S294" s="13"/>
      <c r="T294" s="13"/>
      <c r="U294" s="13"/>
      <c r="V294" s="272"/>
      <c r="W294" s="302"/>
      <c r="X294" s="197"/>
      <c r="Y294" s="197"/>
      <c r="Z294" s="197"/>
    </row>
    <row r="295" spans="1:26" ht="34.950000000000003" customHeight="1">
      <c r="A295" s="251"/>
      <c r="B295" s="298">
        <v>148</v>
      </c>
      <c r="C295" s="252" t="s">
        <v>419</v>
      </c>
      <c r="D295" s="253" t="s">
        <v>420</v>
      </c>
      <c r="E295" s="253"/>
      <c r="F295" s="245" t="s">
        <v>126</v>
      </c>
      <c r="G295" s="247">
        <v>205.84855200000001</v>
      </c>
      <c r="H295" s="254"/>
      <c r="I295" s="246">
        <f>ROUND(G295*(H295),2)</f>
        <v>0</v>
      </c>
      <c r="J295" s="245">
        <f>ROUND(G295*(N295),2)</f>
        <v>0</v>
      </c>
      <c r="K295" s="250">
        <f>ROUND(G295*(O295),2)</f>
        <v>0</v>
      </c>
      <c r="L295" s="250">
        <f>ROUND(G295*(H295),2)</f>
        <v>0</v>
      </c>
      <c r="M295" s="250"/>
      <c r="N295" s="250">
        <v>0</v>
      </c>
      <c r="O295" s="250"/>
      <c r="P295" s="255">
        <v>8.0000000000000007E-5</v>
      </c>
      <c r="Q295" s="255"/>
      <c r="R295" s="255">
        <v>8.0000000000000007E-5</v>
      </c>
      <c r="S295" s="250">
        <f>ROUND(G295*(P295),3)</f>
        <v>1.6E-2</v>
      </c>
      <c r="T295" s="250"/>
      <c r="U295" s="250"/>
      <c r="V295" s="273"/>
      <c r="W295" s="78"/>
      <c r="Z295">
        <v>0</v>
      </c>
    </row>
    <row r="296" spans="1:26" ht="34.950000000000003" customHeight="1">
      <c r="A296" s="251"/>
      <c r="B296" s="298">
        <v>149</v>
      </c>
      <c r="C296" s="252" t="s">
        <v>419</v>
      </c>
      <c r="D296" s="253" t="s">
        <v>421</v>
      </c>
      <c r="E296" s="253"/>
      <c r="F296" s="245" t="s">
        <v>126</v>
      </c>
      <c r="G296" s="247">
        <v>110.29440000000001</v>
      </c>
      <c r="H296" s="254"/>
      <c r="I296" s="246">
        <f>ROUND(G296*(H296),2)</f>
        <v>0</v>
      </c>
      <c r="J296" s="245">
        <f>ROUND(G296*(N296),2)</f>
        <v>0</v>
      </c>
      <c r="K296" s="250">
        <f>ROUND(G296*(O296),2)</f>
        <v>0</v>
      </c>
      <c r="L296" s="250">
        <f>ROUND(G296*(H296),2)</f>
        <v>0</v>
      </c>
      <c r="M296" s="250"/>
      <c r="N296" s="250">
        <v>0</v>
      </c>
      <c r="O296" s="250"/>
      <c r="P296" s="255">
        <v>8.0000000000000007E-5</v>
      </c>
      <c r="Q296" s="255"/>
      <c r="R296" s="255">
        <v>8.0000000000000007E-5</v>
      </c>
      <c r="S296" s="250">
        <f>ROUND(G296*(P296),3)</f>
        <v>8.9999999999999993E-3</v>
      </c>
      <c r="T296" s="250"/>
      <c r="U296" s="250"/>
      <c r="V296" s="273"/>
      <c r="W296" s="78"/>
      <c r="Z296">
        <v>0</v>
      </c>
    </row>
    <row r="297" spans="1:26" ht="25.05" customHeight="1">
      <c r="A297" s="251"/>
      <c r="B297" s="298">
        <v>150</v>
      </c>
      <c r="C297" s="252" t="s">
        <v>422</v>
      </c>
      <c r="D297" s="253" t="s">
        <v>423</v>
      </c>
      <c r="E297" s="253"/>
      <c r="F297" s="245" t="s">
        <v>126</v>
      </c>
      <c r="G297" s="247">
        <v>85.466100000000012</v>
      </c>
      <c r="H297" s="254"/>
      <c r="I297" s="246">
        <f>ROUND(G297*(H297),2)</f>
        <v>0</v>
      </c>
      <c r="J297" s="245">
        <f>ROUND(G297*(N297),2)</f>
        <v>0</v>
      </c>
      <c r="K297" s="250">
        <f>ROUND(G297*(O297),2)</f>
        <v>0</v>
      </c>
      <c r="L297" s="250">
        <f>ROUND(G297*(H297),2)</f>
        <v>0</v>
      </c>
      <c r="M297" s="250"/>
      <c r="N297" s="250">
        <v>0</v>
      </c>
      <c r="O297" s="250"/>
      <c r="P297" s="255"/>
      <c r="Q297" s="255"/>
      <c r="R297" s="255"/>
      <c r="S297" s="250">
        <f>ROUND(G297*(P297),3)</f>
        <v>0</v>
      </c>
      <c r="T297" s="250"/>
      <c r="U297" s="250"/>
      <c r="V297" s="273"/>
      <c r="W297" s="78"/>
      <c r="Z297">
        <v>0</v>
      </c>
    </row>
    <row r="298" spans="1:26" ht="25.05" customHeight="1">
      <c r="A298" s="251"/>
      <c r="B298" s="298">
        <v>151</v>
      </c>
      <c r="C298" s="252" t="s">
        <v>424</v>
      </c>
      <c r="D298" s="253" t="s">
        <v>425</v>
      </c>
      <c r="E298" s="253"/>
      <c r="F298" s="245" t="s">
        <v>426</v>
      </c>
      <c r="G298" s="247">
        <v>504.37600000000009</v>
      </c>
      <c r="H298" s="254"/>
      <c r="I298" s="246">
        <f>ROUND(G298*(H298),2)</f>
        <v>0</v>
      </c>
      <c r="J298" s="245">
        <f>ROUND(G298*(N298),2)</f>
        <v>0</v>
      </c>
      <c r="K298" s="250">
        <f>ROUND(G298*(O298),2)</f>
        <v>0</v>
      </c>
      <c r="L298" s="250">
        <f>ROUND(G298*(H298),2)</f>
        <v>0</v>
      </c>
      <c r="M298" s="250"/>
      <c r="N298" s="250">
        <v>0</v>
      </c>
      <c r="O298" s="250"/>
      <c r="P298" s="255">
        <v>6.0000000000000002E-5</v>
      </c>
      <c r="Q298" s="255"/>
      <c r="R298" s="255">
        <v>6.0000000000000002E-5</v>
      </c>
      <c r="S298" s="250">
        <f>ROUND(G298*(P298),3)</f>
        <v>0.03</v>
      </c>
      <c r="T298" s="250"/>
      <c r="U298" s="250"/>
      <c r="V298" s="273">
        <f>ROUND(G298*(X298),3)</f>
        <v>0.504</v>
      </c>
      <c r="W298" s="78"/>
      <c r="X298">
        <v>1E-3</v>
      </c>
      <c r="Z298">
        <v>0</v>
      </c>
    </row>
    <row r="299" spans="1:26" ht="34.950000000000003" customHeight="1">
      <c r="A299" s="251"/>
      <c r="B299" s="298">
        <v>152</v>
      </c>
      <c r="C299" s="252" t="s">
        <v>427</v>
      </c>
      <c r="D299" s="253" t="s">
        <v>428</v>
      </c>
      <c r="E299" s="253"/>
      <c r="F299" s="245" t="s">
        <v>157</v>
      </c>
      <c r="G299" s="247">
        <v>8</v>
      </c>
      <c r="H299" s="254"/>
      <c r="I299" s="246">
        <f>ROUND(G299*(H299),2)</f>
        <v>0</v>
      </c>
      <c r="J299" s="245">
        <f>ROUND(G299*(N299),2)</f>
        <v>0</v>
      </c>
      <c r="K299" s="250">
        <f>ROUND(G299*(O299),2)</f>
        <v>0</v>
      </c>
      <c r="L299" s="250">
        <f>ROUND(G299*(H299),2)</f>
        <v>0</v>
      </c>
      <c r="M299" s="250"/>
      <c r="N299" s="250">
        <v>0</v>
      </c>
      <c r="O299" s="250"/>
      <c r="P299" s="255"/>
      <c r="Q299" s="255"/>
      <c r="R299" s="255"/>
      <c r="S299" s="250">
        <f>ROUND(G299*(P299),3)</f>
        <v>0</v>
      </c>
      <c r="T299" s="250"/>
      <c r="U299" s="250"/>
      <c r="V299" s="273"/>
      <c r="W299" s="78"/>
      <c r="Z299">
        <v>0</v>
      </c>
    </row>
    <row r="300" spans="1:26" ht="25.05" customHeight="1">
      <c r="A300" s="251"/>
      <c r="B300" s="298">
        <v>153</v>
      </c>
      <c r="C300" s="252" t="s">
        <v>429</v>
      </c>
      <c r="D300" s="253" t="s">
        <v>430</v>
      </c>
      <c r="E300" s="253"/>
      <c r="F300" s="245" t="s">
        <v>126</v>
      </c>
      <c r="G300" s="247">
        <v>32.616</v>
      </c>
      <c r="H300" s="254"/>
      <c r="I300" s="246">
        <f>ROUND(G300*(H300),2)</f>
        <v>0</v>
      </c>
      <c r="J300" s="245">
        <f>ROUND(G300*(N300),2)</f>
        <v>0</v>
      </c>
      <c r="K300" s="250">
        <f>ROUND(G300*(O300),2)</f>
        <v>0</v>
      </c>
      <c r="L300" s="250">
        <f>ROUND(G300*(H300),2)</f>
        <v>0</v>
      </c>
      <c r="M300" s="250"/>
      <c r="N300" s="250">
        <v>0</v>
      </c>
      <c r="O300" s="250"/>
      <c r="P300" s="255"/>
      <c r="Q300" s="255"/>
      <c r="R300" s="255"/>
      <c r="S300" s="250">
        <f>ROUND(G300*(P300),3)</f>
        <v>0</v>
      </c>
      <c r="T300" s="250"/>
      <c r="U300" s="250"/>
      <c r="V300" s="273"/>
      <c r="W300" s="78"/>
      <c r="Z300">
        <v>0</v>
      </c>
    </row>
    <row r="301" spans="1:26" ht="25.05" customHeight="1">
      <c r="A301" s="251"/>
      <c r="B301" s="298">
        <v>154</v>
      </c>
      <c r="C301" s="252" t="s">
        <v>431</v>
      </c>
      <c r="D301" s="253" t="s">
        <v>432</v>
      </c>
      <c r="E301" s="253"/>
      <c r="F301" s="245" t="s">
        <v>157</v>
      </c>
      <c r="G301" s="247">
        <v>1</v>
      </c>
      <c r="H301" s="254"/>
      <c r="I301" s="246">
        <f>ROUND(G301*(H301),2)</f>
        <v>0</v>
      </c>
      <c r="J301" s="245">
        <f>ROUND(G301*(N301),2)</f>
        <v>0</v>
      </c>
      <c r="K301" s="250">
        <f>ROUND(G301*(O301),2)</f>
        <v>0</v>
      </c>
      <c r="L301" s="250">
        <f>ROUND(G301*(H301),2)</f>
        <v>0</v>
      </c>
      <c r="M301" s="250"/>
      <c r="N301" s="250">
        <v>0</v>
      </c>
      <c r="O301" s="250"/>
      <c r="P301" s="255"/>
      <c r="Q301" s="255"/>
      <c r="R301" s="255"/>
      <c r="S301" s="250">
        <f>ROUND(G301*(P301),3)</f>
        <v>0</v>
      </c>
      <c r="T301" s="250"/>
      <c r="U301" s="250"/>
      <c r="V301" s="273"/>
      <c r="W301" s="78"/>
      <c r="Z301">
        <v>0</v>
      </c>
    </row>
    <row r="302" spans="1:26" ht="25.05" customHeight="1">
      <c r="A302" s="251"/>
      <c r="B302" s="298">
        <v>155</v>
      </c>
      <c r="C302" s="252" t="s">
        <v>433</v>
      </c>
      <c r="D302" s="253" t="s">
        <v>434</v>
      </c>
      <c r="E302" s="253"/>
      <c r="F302" s="245" t="s">
        <v>157</v>
      </c>
      <c r="G302" s="247">
        <v>3</v>
      </c>
      <c r="H302" s="254"/>
      <c r="I302" s="246">
        <f>ROUND(G302*(H302),2)</f>
        <v>0</v>
      </c>
      <c r="J302" s="245">
        <f>ROUND(G302*(N302),2)</f>
        <v>0</v>
      </c>
      <c r="K302" s="250">
        <f>ROUND(G302*(O302),2)</f>
        <v>0</v>
      </c>
      <c r="L302" s="250">
        <f>ROUND(G302*(H302),2)</f>
        <v>0</v>
      </c>
      <c r="M302" s="250"/>
      <c r="N302" s="250">
        <v>0</v>
      </c>
      <c r="O302" s="250"/>
      <c r="P302" s="255"/>
      <c r="Q302" s="255"/>
      <c r="R302" s="255"/>
      <c r="S302" s="250">
        <f>ROUND(G302*(P302),3)</f>
        <v>0</v>
      </c>
      <c r="T302" s="250"/>
      <c r="U302" s="250"/>
      <c r="V302" s="273"/>
      <c r="W302" s="78"/>
      <c r="Z302">
        <v>0</v>
      </c>
    </row>
    <row r="303" spans="1:26" ht="25.05" customHeight="1">
      <c r="A303" s="251"/>
      <c r="B303" s="298">
        <v>156</v>
      </c>
      <c r="C303" s="252" t="s">
        <v>435</v>
      </c>
      <c r="D303" s="253" t="s">
        <v>436</v>
      </c>
      <c r="E303" s="253"/>
      <c r="F303" s="245" t="s">
        <v>426</v>
      </c>
      <c r="G303" s="247">
        <v>154.53450000000001</v>
      </c>
      <c r="H303" s="254"/>
      <c r="I303" s="246">
        <f>ROUND(G303*(H303),2)</f>
        <v>0</v>
      </c>
      <c r="J303" s="245">
        <f>ROUND(G303*(N303),2)</f>
        <v>0</v>
      </c>
      <c r="K303" s="250">
        <f>ROUND(G303*(O303),2)</f>
        <v>0</v>
      </c>
      <c r="L303" s="250">
        <f>ROUND(G303*(H303),2)</f>
        <v>0</v>
      </c>
      <c r="M303" s="250"/>
      <c r="N303" s="250">
        <v>0</v>
      </c>
      <c r="O303" s="250"/>
      <c r="P303" s="255">
        <v>9.0000000000000006E-5</v>
      </c>
      <c r="Q303" s="255"/>
      <c r="R303" s="255">
        <v>9.0000000000000006E-5</v>
      </c>
      <c r="S303" s="250">
        <f>ROUND(G303*(P303),3)</f>
        <v>1.4E-2</v>
      </c>
      <c r="T303" s="250"/>
      <c r="U303" s="250"/>
      <c r="V303" s="273"/>
      <c r="W303" s="78"/>
      <c r="Z303">
        <v>0</v>
      </c>
    </row>
    <row r="304" spans="1:26" ht="25.05" customHeight="1">
      <c r="A304" s="251"/>
      <c r="B304" s="299">
        <v>157</v>
      </c>
      <c r="C304" s="262" t="s">
        <v>437</v>
      </c>
      <c r="D304" s="263" t="s">
        <v>438</v>
      </c>
      <c r="E304" s="263"/>
      <c r="F304" s="256" t="s">
        <v>439</v>
      </c>
      <c r="G304" s="258">
        <v>15.74166</v>
      </c>
      <c r="H304" s="264"/>
      <c r="I304" s="257">
        <f>ROUND(G304*(H304),2)</f>
        <v>0</v>
      </c>
      <c r="J304" s="256">
        <f>ROUND(G304*(N304),2)</f>
        <v>0</v>
      </c>
      <c r="K304" s="261">
        <f>ROUND(G304*(O304),2)</f>
        <v>0</v>
      </c>
      <c r="L304" s="261">
        <f>ROUND(G304*(H304),2)</f>
        <v>0</v>
      </c>
      <c r="M304" s="261">
        <f>ROUND(G304*(H304),2)</f>
        <v>0</v>
      </c>
      <c r="N304" s="261">
        <v>0</v>
      </c>
      <c r="O304" s="261"/>
      <c r="P304" s="265"/>
      <c r="Q304" s="265"/>
      <c r="R304" s="265"/>
      <c r="S304" s="261">
        <f>ROUND(G304*(P304),3)</f>
        <v>0</v>
      </c>
      <c r="T304" s="261"/>
      <c r="U304" s="261"/>
      <c r="V304" s="274"/>
      <c r="W304" s="78"/>
      <c r="Z304">
        <v>0</v>
      </c>
    </row>
    <row r="305" spans="1:26" ht="34.950000000000003" customHeight="1">
      <c r="A305" s="251"/>
      <c r="B305" s="299">
        <v>158</v>
      </c>
      <c r="C305" s="262" t="s">
        <v>437</v>
      </c>
      <c r="D305" s="263" t="s">
        <v>440</v>
      </c>
      <c r="E305" s="263"/>
      <c r="F305" s="256" t="s">
        <v>439</v>
      </c>
      <c r="G305" s="258">
        <v>155.96261999999999</v>
      </c>
      <c r="H305" s="264"/>
      <c r="I305" s="257">
        <f>ROUND(G305*(H305),2)</f>
        <v>0</v>
      </c>
      <c r="J305" s="256">
        <f>ROUND(G305*(N305),2)</f>
        <v>0</v>
      </c>
      <c r="K305" s="261">
        <f>ROUND(G305*(O305),2)</f>
        <v>0</v>
      </c>
      <c r="L305" s="261">
        <f>ROUND(G305*(H305),2)</f>
        <v>0</v>
      </c>
      <c r="M305" s="261">
        <f>ROUND(G305*(H305),2)</f>
        <v>0</v>
      </c>
      <c r="N305" s="261">
        <v>0</v>
      </c>
      <c r="O305" s="261"/>
      <c r="P305" s="265"/>
      <c r="Q305" s="265"/>
      <c r="R305" s="265"/>
      <c r="S305" s="261">
        <f>ROUND(G305*(P305),3)</f>
        <v>0</v>
      </c>
      <c r="T305" s="261"/>
      <c r="U305" s="261"/>
      <c r="V305" s="274"/>
      <c r="W305" s="78"/>
      <c r="Z305">
        <v>0</v>
      </c>
    </row>
    <row r="306" spans="1:26" ht="25.05" customHeight="1">
      <c r="A306" s="251"/>
      <c r="B306" s="298">
        <v>159</v>
      </c>
      <c r="C306" s="252" t="s">
        <v>435</v>
      </c>
      <c r="D306" s="253" t="s">
        <v>441</v>
      </c>
      <c r="E306" s="253"/>
      <c r="F306" s="245" t="s">
        <v>426</v>
      </c>
      <c r="G306" s="247">
        <v>28.953900000000001</v>
      </c>
      <c r="H306" s="254"/>
      <c r="I306" s="246">
        <f>ROUND(G306*(H306),2)</f>
        <v>0</v>
      </c>
      <c r="J306" s="245">
        <f>ROUND(G306*(N306),2)</f>
        <v>0</v>
      </c>
      <c r="K306" s="250">
        <f>ROUND(G306*(O306),2)</f>
        <v>0</v>
      </c>
      <c r="L306" s="250">
        <f>ROUND(G306*(H306),2)</f>
        <v>0</v>
      </c>
      <c r="M306" s="250"/>
      <c r="N306" s="250">
        <v>0</v>
      </c>
      <c r="O306" s="250"/>
      <c r="P306" s="255">
        <v>9.0000000000000006E-5</v>
      </c>
      <c r="Q306" s="255"/>
      <c r="R306" s="255">
        <v>9.0000000000000006E-5</v>
      </c>
      <c r="S306" s="250">
        <f>ROUND(G306*(P306),3)</f>
        <v>3.0000000000000001E-3</v>
      </c>
      <c r="T306" s="250"/>
      <c r="U306" s="250"/>
      <c r="V306" s="273"/>
      <c r="W306" s="78"/>
      <c r="Z306">
        <v>0</v>
      </c>
    </row>
    <row r="307" spans="1:26" ht="25.05" customHeight="1">
      <c r="A307" s="251"/>
      <c r="B307" s="299">
        <v>160</v>
      </c>
      <c r="C307" s="262" t="s">
        <v>437</v>
      </c>
      <c r="D307" s="263" t="s">
        <v>442</v>
      </c>
      <c r="E307" s="263"/>
      <c r="F307" s="256" t="s">
        <v>439</v>
      </c>
      <c r="G307" s="258">
        <v>2.7096300000000006</v>
      </c>
      <c r="H307" s="264"/>
      <c r="I307" s="257">
        <f>ROUND(G307*(H307),2)</f>
        <v>0</v>
      </c>
      <c r="J307" s="256">
        <f>ROUND(G307*(N307),2)</f>
        <v>0</v>
      </c>
      <c r="K307" s="261">
        <f>ROUND(G307*(O307),2)</f>
        <v>0</v>
      </c>
      <c r="L307" s="261">
        <f>ROUND(G307*(H307),2)</f>
        <v>0</v>
      </c>
      <c r="M307" s="261">
        <f>ROUND(G307*(H307),2)</f>
        <v>0</v>
      </c>
      <c r="N307" s="261">
        <v>0</v>
      </c>
      <c r="O307" s="261"/>
      <c r="P307" s="265"/>
      <c r="Q307" s="265"/>
      <c r="R307" s="265"/>
      <c r="S307" s="261">
        <f>ROUND(G307*(P307),3)</f>
        <v>0</v>
      </c>
      <c r="T307" s="261"/>
      <c r="U307" s="261"/>
      <c r="V307" s="274"/>
      <c r="W307" s="78"/>
      <c r="Z307">
        <v>0</v>
      </c>
    </row>
    <row r="308" spans="1:26" ht="34.950000000000003" customHeight="1">
      <c r="A308" s="251"/>
      <c r="B308" s="299">
        <v>161</v>
      </c>
      <c r="C308" s="262" t="s">
        <v>437</v>
      </c>
      <c r="D308" s="263" t="s">
        <v>443</v>
      </c>
      <c r="E308" s="263"/>
      <c r="F308" s="256" t="s">
        <v>439</v>
      </c>
      <c r="G308" s="258">
        <v>29.460750000000001</v>
      </c>
      <c r="H308" s="264"/>
      <c r="I308" s="257">
        <f>ROUND(G308*(H308),2)</f>
        <v>0</v>
      </c>
      <c r="J308" s="256">
        <f>ROUND(G308*(N308),2)</f>
        <v>0</v>
      </c>
      <c r="K308" s="261">
        <f>ROUND(G308*(O308),2)</f>
        <v>0</v>
      </c>
      <c r="L308" s="261">
        <f>ROUND(G308*(H308),2)</f>
        <v>0</v>
      </c>
      <c r="M308" s="261">
        <f>ROUND(G308*(H308),2)</f>
        <v>0</v>
      </c>
      <c r="N308" s="261">
        <v>0</v>
      </c>
      <c r="O308" s="261"/>
      <c r="P308" s="265"/>
      <c r="Q308" s="265"/>
      <c r="R308" s="265"/>
      <c r="S308" s="261">
        <f>ROUND(G308*(P308),3)</f>
        <v>0</v>
      </c>
      <c r="T308" s="261"/>
      <c r="U308" s="261"/>
      <c r="V308" s="274"/>
      <c r="W308" s="78"/>
      <c r="Z308">
        <v>0</v>
      </c>
    </row>
    <row r="309" spans="1:26" ht="25.05" customHeight="1">
      <c r="A309" s="251"/>
      <c r="B309" s="298">
        <v>162</v>
      </c>
      <c r="C309" s="252" t="s">
        <v>435</v>
      </c>
      <c r="D309" s="253" t="s">
        <v>444</v>
      </c>
      <c r="E309" s="253"/>
      <c r="F309" s="245" t="s">
        <v>426</v>
      </c>
      <c r="G309" s="247">
        <v>170.47710000000001</v>
      </c>
      <c r="H309" s="254"/>
      <c r="I309" s="246">
        <f>ROUND(G309*(H309),2)</f>
        <v>0</v>
      </c>
      <c r="J309" s="245">
        <f>ROUND(G309*(N309),2)</f>
        <v>0</v>
      </c>
      <c r="K309" s="250">
        <f>ROUND(G309*(O309),2)</f>
        <v>0</v>
      </c>
      <c r="L309" s="250">
        <f>ROUND(G309*(H309),2)</f>
        <v>0</v>
      </c>
      <c r="M309" s="250"/>
      <c r="N309" s="250">
        <v>0</v>
      </c>
      <c r="O309" s="250"/>
      <c r="P309" s="255">
        <v>9.0000000000000006E-5</v>
      </c>
      <c r="Q309" s="255"/>
      <c r="R309" s="255">
        <v>9.0000000000000006E-5</v>
      </c>
      <c r="S309" s="250">
        <f>ROUND(G309*(P309),3)</f>
        <v>1.4999999999999999E-2</v>
      </c>
      <c r="T309" s="250"/>
      <c r="U309" s="250"/>
      <c r="V309" s="273"/>
      <c r="W309" s="78"/>
      <c r="Z309">
        <v>0</v>
      </c>
    </row>
    <row r="310" spans="1:26" ht="25.05" customHeight="1">
      <c r="A310" s="251"/>
      <c r="B310" s="299">
        <v>163</v>
      </c>
      <c r="C310" s="262" t="s">
        <v>437</v>
      </c>
      <c r="D310" s="263" t="s">
        <v>445</v>
      </c>
      <c r="E310" s="263"/>
      <c r="F310" s="256" t="s">
        <v>439</v>
      </c>
      <c r="G310" s="258">
        <v>16.773900000000001</v>
      </c>
      <c r="H310" s="264"/>
      <c r="I310" s="257">
        <f>ROUND(G310*(H310),2)</f>
        <v>0</v>
      </c>
      <c r="J310" s="256">
        <f>ROUND(G310*(N310),2)</f>
        <v>0</v>
      </c>
      <c r="K310" s="261">
        <f>ROUND(G310*(O310),2)</f>
        <v>0</v>
      </c>
      <c r="L310" s="261">
        <f>ROUND(G310*(H310),2)</f>
        <v>0</v>
      </c>
      <c r="M310" s="261">
        <f>ROUND(G310*(H310),2)</f>
        <v>0</v>
      </c>
      <c r="N310" s="261">
        <v>0</v>
      </c>
      <c r="O310" s="261"/>
      <c r="P310" s="265"/>
      <c r="Q310" s="265"/>
      <c r="R310" s="265"/>
      <c r="S310" s="261">
        <f>ROUND(G310*(P310),3)</f>
        <v>0</v>
      </c>
      <c r="T310" s="261"/>
      <c r="U310" s="261"/>
      <c r="V310" s="274"/>
      <c r="W310" s="78"/>
      <c r="Z310">
        <v>0</v>
      </c>
    </row>
    <row r="311" spans="1:26">
      <c r="A311" s="251"/>
      <c r="B311" s="299">
        <v>164</v>
      </c>
      <c r="C311" s="262" t="s">
        <v>437</v>
      </c>
      <c r="D311" s="263" t="s">
        <v>446</v>
      </c>
      <c r="E311" s="263"/>
      <c r="F311" s="256" t="s">
        <v>439</v>
      </c>
      <c r="G311" s="258">
        <v>172.64478000000003</v>
      </c>
      <c r="H311" s="264"/>
      <c r="I311" s="257">
        <f>ROUND(G311*(H311),2)</f>
        <v>0</v>
      </c>
      <c r="J311" s="256">
        <f>ROUND(G311*(N311),2)</f>
        <v>0</v>
      </c>
      <c r="K311" s="261">
        <f>ROUND(G311*(O311),2)</f>
        <v>0</v>
      </c>
      <c r="L311" s="261">
        <f>ROUND(G311*(H311),2)</f>
        <v>0</v>
      </c>
      <c r="M311" s="261">
        <f>ROUND(G311*(H311),2)</f>
        <v>0</v>
      </c>
      <c r="N311" s="261">
        <v>0</v>
      </c>
      <c r="O311" s="261"/>
      <c r="P311" s="265"/>
      <c r="Q311" s="265"/>
      <c r="R311" s="265"/>
      <c r="S311" s="261">
        <f>ROUND(G311*(P311),3)</f>
        <v>0</v>
      </c>
      <c r="T311" s="261"/>
      <c r="U311" s="261"/>
      <c r="V311" s="274"/>
      <c r="W311" s="78"/>
      <c r="Z311">
        <v>0</v>
      </c>
    </row>
    <row r="312" spans="1:26" ht="25.05" customHeight="1">
      <c r="A312" s="251"/>
      <c r="B312" s="298">
        <v>165</v>
      </c>
      <c r="C312" s="252" t="s">
        <v>435</v>
      </c>
      <c r="D312" s="253" t="s">
        <v>447</v>
      </c>
      <c r="E312" s="253"/>
      <c r="F312" s="245" t="s">
        <v>426</v>
      </c>
      <c r="G312" s="247">
        <v>80.820899999999995</v>
      </c>
      <c r="H312" s="254"/>
      <c r="I312" s="246">
        <f>ROUND(G312*(H312),2)</f>
        <v>0</v>
      </c>
      <c r="J312" s="245">
        <f>ROUND(G312*(N312),2)</f>
        <v>0</v>
      </c>
      <c r="K312" s="250">
        <f>ROUND(G312*(O312),2)</f>
        <v>0</v>
      </c>
      <c r="L312" s="250">
        <f>ROUND(G312*(H312),2)</f>
        <v>0</v>
      </c>
      <c r="M312" s="250"/>
      <c r="N312" s="250">
        <v>0</v>
      </c>
      <c r="O312" s="250"/>
      <c r="P312" s="255">
        <v>9.0000000000000006E-5</v>
      </c>
      <c r="Q312" s="255"/>
      <c r="R312" s="255">
        <v>9.0000000000000006E-5</v>
      </c>
      <c r="S312" s="250">
        <f>ROUND(G312*(P312),3)</f>
        <v>7.0000000000000001E-3</v>
      </c>
      <c r="T312" s="250"/>
      <c r="U312" s="250"/>
      <c r="V312" s="273"/>
      <c r="W312" s="78"/>
      <c r="Z312">
        <v>0</v>
      </c>
    </row>
    <row r="313" spans="1:26" ht="25.05" customHeight="1">
      <c r="A313" s="251"/>
      <c r="B313" s="299">
        <v>166</v>
      </c>
      <c r="C313" s="262" t="s">
        <v>437</v>
      </c>
      <c r="D313" s="263" t="s">
        <v>448</v>
      </c>
      <c r="E313" s="263"/>
      <c r="F313" s="256" t="s">
        <v>439</v>
      </c>
      <c r="G313" s="258">
        <v>7.4837400000000001</v>
      </c>
      <c r="H313" s="264"/>
      <c r="I313" s="257">
        <f>ROUND(G313*(H313),2)</f>
        <v>0</v>
      </c>
      <c r="J313" s="256">
        <f>ROUND(G313*(N313),2)</f>
        <v>0</v>
      </c>
      <c r="K313" s="261">
        <f>ROUND(G313*(O313),2)</f>
        <v>0</v>
      </c>
      <c r="L313" s="261">
        <f>ROUND(G313*(H313),2)</f>
        <v>0</v>
      </c>
      <c r="M313" s="261">
        <f>ROUND(G313*(H313),2)</f>
        <v>0</v>
      </c>
      <c r="N313" s="261">
        <v>0</v>
      </c>
      <c r="O313" s="261"/>
      <c r="P313" s="265"/>
      <c r="Q313" s="265"/>
      <c r="R313" s="265"/>
      <c r="S313" s="261">
        <f>ROUND(G313*(P313),3)</f>
        <v>0</v>
      </c>
      <c r="T313" s="261"/>
      <c r="U313" s="261"/>
      <c r="V313" s="274"/>
      <c r="W313" s="78"/>
      <c r="Z313">
        <v>0</v>
      </c>
    </row>
    <row r="314" spans="1:26" ht="34.950000000000003" customHeight="1">
      <c r="A314" s="251"/>
      <c r="B314" s="299">
        <v>167</v>
      </c>
      <c r="C314" s="262" t="s">
        <v>437</v>
      </c>
      <c r="D314" s="263" t="s">
        <v>449</v>
      </c>
      <c r="E314" s="263"/>
      <c r="F314" s="256" t="s">
        <v>439</v>
      </c>
      <c r="G314" s="258">
        <v>82.317179999999993</v>
      </c>
      <c r="H314" s="264"/>
      <c r="I314" s="257">
        <f>ROUND(G314*(H314),2)</f>
        <v>0</v>
      </c>
      <c r="J314" s="256">
        <f>ROUND(G314*(N314),2)</f>
        <v>0</v>
      </c>
      <c r="K314" s="261">
        <f>ROUND(G314*(O314),2)</f>
        <v>0</v>
      </c>
      <c r="L314" s="261">
        <f>ROUND(G314*(H314),2)</f>
        <v>0</v>
      </c>
      <c r="M314" s="261">
        <f>ROUND(G314*(H314),2)</f>
        <v>0</v>
      </c>
      <c r="N314" s="261">
        <v>0</v>
      </c>
      <c r="O314" s="261"/>
      <c r="P314" s="265"/>
      <c r="Q314" s="265"/>
      <c r="R314" s="265"/>
      <c r="S314" s="261">
        <f>ROUND(G314*(P314),3)</f>
        <v>0</v>
      </c>
      <c r="T314" s="261"/>
      <c r="U314" s="261"/>
      <c r="V314" s="274"/>
      <c r="W314" s="78"/>
      <c r="Z314">
        <v>0</v>
      </c>
    </row>
    <row r="315" spans="1:26" ht="25.05" customHeight="1">
      <c r="A315" s="251"/>
      <c r="B315" s="298">
        <v>168</v>
      </c>
      <c r="C315" s="252" t="s">
        <v>435</v>
      </c>
      <c r="D315" s="253" t="s">
        <v>450</v>
      </c>
      <c r="E315" s="253"/>
      <c r="F315" s="245" t="s">
        <v>426</v>
      </c>
      <c r="G315" s="247">
        <v>84.617100000000008</v>
      </c>
      <c r="H315" s="254"/>
      <c r="I315" s="246">
        <f>ROUND(G315*(H315),2)</f>
        <v>0</v>
      </c>
      <c r="J315" s="245">
        <f>ROUND(G315*(N315),2)</f>
        <v>0</v>
      </c>
      <c r="K315" s="250">
        <f>ROUND(G315*(O315),2)</f>
        <v>0</v>
      </c>
      <c r="L315" s="250">
        <f>ROUND(G315*(H315),2)</f>
        <v>0</v>
      </c>
      <c r="M315" s="250"/>
      <c r="N315" s="250">
        <v>0</v>
      </c>
      <c r="O315" s="250"/>
      <c r="P315" s="255">
        <v>9.0000000000000006E-5</v>
      </c>
      <c r="Q315" s="255"/>
      <c r="R315" s="255">
        <v>9.0000000000000006E-5</v>
      </c>
      <c r="S315" s="250">
        <f>ROUND(G315*(P315),3)</f>
        <v>8.0000000000000002E-3</v>
      </c>
      <c r="T315" s="250"/>
      <c r="U315" s="250"/>
      <c r="V315" s="273"/>
      <c r="W315" s="78"/>
      <c r="Z315">
        <v>0</v>
      </c>
    </row>
    <row r="316" spans="1:26" ht="25.05" customHeight="1">
      <c r="A316" s="251"/>
      <c r="B316" s="299">
        <v>169</v>
      </c>
      <c r="C316" s="262" t="s">
        <v>437</v>
      </c>
      <c r="D316" s="263" t="s">
        <v>451</v>
      </c>
      <c r="E316" s="263"/>
      <c r="F316" s="256" t="s">
        <v>439</v>
      </c>
      <c r="G316" s="258">
        <v>8.1288900000000002</v>
      </c>
      <c r="H316" s="264"/>
      <c r="I316" s="257">
        <f>ROUND(G316*(H316),2)</f>
        <v>0</v>
      </c>
      <c r="J316" s="256">
        <f>ROUND(G316*(N316),2)</f>
        <v>0</v>
      </c>
      <c r="K316" s="261">
        <f>ROUND(G316*(O316),2)</f>
        <v>0</v>
      </c>
      <c r="L316" s="261">
        <f>ROUND(G316*(H316),2)</f>
        <v>0</v>
      </c>
      <c r="M316" s="261">
        <f>ROUND(G316*(H316),2)</f>
        <v>0</v>
      </c>
      <c r="N316" s="261">
        <v>0</v>
      </c>
      <c r="O316" s="261"/>
      <c r="P316" s="265"/>
      <c r="Q316" s="265"/>
      <c r="R316" s="265"/>
      <c r="S316" s="261">
        <f>ROUND(G316*(P316),3)</f>
        <v>0</v>
      </c>
      <c r="T316" s="261"/>
      <c r="U316" s="261"/>
      <c r="V316" s="274"/>
      <c r="W316" s="78"/>
      <c r="Z316">
        <v>0</v>
      </c>
    </row>
    <row r="317" spans="1:26" ht="34.950000000000003" customHeight="1">
      <c r="A317" s="251"/>
      <c r="B317" s="299">
        <v>170</v>
      </c>
      <c r="C317" s="262" t="s">
        <v>437</v>
      </c>
      <c r="D317" s="263" t="s">
        <v>452</v>
      </c>
      <c r="E317" s="263"/>
      <c r="F317" s="256" t="s">
        <v>439</v>
      </c>
      <c r="G317" s="258">
        <v>85.890090000000015</v>
      </c>
      <c r="H317" s="264"/>
      <c r="I317" s="257">
        <f>ROUND(G317*(H317),2)</f>
        <v>0</v>
      </c>
      <c r="J317" s="256">
        <f>ROUND(G317*(N317),2)</f>
        <v>0</v>
      </c>
      <c r="K317" s="261">
        <f>ROUND(G317*(O317),2)</f>
        <v>0</v>
      </c>
      <c r="L317" s="261">
        <f>ROUND(G317*(H317),2)</f>
        <v>0</v>
      </c>
      <c r="M317" s="261">
        <f>ROUND(G317*(H317),2)</f>
        <v>0</v>
      </c>
      <c r="N317" s="261">
        <v>0</v>
      </c>
      <c r="O317" s="261"/>
      <c r="P317" s="265"/>
      <c r="Q317" s="265"/>
      <c r="R317" s="265"/>
      <c r="S317" s="261">
        <f>ROUND(G317*(P317),3)</f>
        <v>0</v>
      </c>
      <c r="T317" s="261"/>
      <c r="U317" s="261"/>
      <c r="V317" s="274"/>
      <c r="W317" s="78"/>
      <c r="Z317">
        <v>0</v>
      </c>
    </row>
    <row r="318" spans="1:26" ht="25.05" customHeight="1">
      <c r="A318" s="251"/>
      <c r="B318" s="298">
        <v>171</v>
      </c>
      <c r="C318" s="252" t="s">
        <v>435</v>
      </c>
      <c r="D318" s="253" t="s">
        <v>453</v>
      </c>
      <c r="E318" s="253"/>
      <c r="F318" s="245" t="s">
        <v>426</v>
      </c>
      <c r="G318" s="247">
        <v>142.4511</v>
      </c>
      <c r="H318" s="254"/>
      <c r="I318" s="246">
        <f>ROUND(G318*(H318),2)</f>
        <v>0</v>
      </c>
      <c r="J318" s="245">
        <f>ROUND(G318*(N318),2)</f>
        <v>0</v>
      </c>
      <c r="K318" s="250">
        <f>ROUND(G318*(O318),2)</f>
        <v>0</v>
      </c>
      <c r="L318" s="250">
        <f>ROUND(G318*(H318),2)</f>
        <v>0</v>
      </c>
      <c r="M318" s="250"/>
      <c r="N318" s="250">
        <v>0</v>
      </c>
      <c r="O318" s="250"/>
      <c r="P318" s="255">
        <v>9.0000000000000006E-5</v>
      </c>
      <c r="Q318" s="255"/>
      <c r="R318" s="255">
        <v>9.0000000000000006E-5</v>
      </c>
      <c r="S318" s="250">
        <f>ROUND(G318*(P318),3)</f>
        <v>1.2999999999999999E-2</v>
      </c>
      <c r="T318" s="250"/>
      <c r="U318" s="250"/>
      <c r="V318" s="273"/>
      <c r="W318" s="78"/>
      <c r="Z318">
        <v>0</v>
      </c>
    </row>
    <row r="319" spans="1:26" ht="25.05" customHeight="1">
      <c r="A319" s="251"/>
      <c r="B319" s="299">
        <v>172</v>
      </c>
      <c r="C319" s="262" t="s">
        <v>437</v>
      </c>
      <c r="D319" s="263" t="s">
        <v>454</v>
      </c>
      <c r="E319" s="263"/>
      <c r="F319" s="256" t="s">
        <v>439</v>
      </c>
      <c r="G319" s="258">
        <v>13.759759200000001</v>
      </c>
      <c r="H319" s="264"/>
      <c r="I319" s="257">
        <f>ROUND(G319*(H319),2)</f>
        <v>0</v>
      </c>
      <c r="J319" s="256">
        <f>ROUND(G319*(N319),2)</f>
        <v>0</v>
      </c>
      <c r="K319" s="261">
        <f>ROUND(G319*(O319),2)</f>
        <v>0</v>
      </c>
      <c r="L319" s="261">
        <f>ROUND(G319*(H319),2)</f>
        <v>0</v>
      </c>
      <c r="M319" s="261">
        <f>ROUND(G319*(H319),2)</f>
        <v>0</v>
      </c>
      <c r="N319" s="261">
        <v>0</v>
      </c>
      <c r="O319" s="261"/>
      <c r="P319" s="265"/>
      <c r="Q319" s="265"/>
      <c r="R319" s="265"/>
      <c r="S319" s="261">
        <f>ROUND(G319*(P319),3)</f>
        <v>0</v>
      </c>
      <c r="T319" s="261"/>
      <c r="U319" s="261"/>
      <c r="V319" s="274"/>
      <c r="W319" s="78"/>
      <c r="Z319">
        <v>0</v>
      </c>
    </row>
    <row r="320" spans="1:26" ht="34.950000000000003" customHeight="1">
      <c r="A320" s="251"/>
      <c r="B320" s="299">
        <v>173</v>
      </c>
      <c r="C320" s="262" t="s">
        <v>437</v>
      </c>
      <c r="D320" s="263" t="s">
        <v>455</v>
      </c>
      <c r="E320" s="263"/>
      <c r="F320" s="256" t="s">
        <v>439</v>
      </c>
      <c r="G320" s="258">
        <v>144.519452</v>
      </c>
      <c r="H320" s="264"/>
      <c r="I320" s="257">
        <f>ROUND(G320*(H320),2)</f>
        <v>0</v>
      </c>
      <c r="J320" s="256">
        <f>ROUND(G320*(N320),2)</f>
        <v>0</v>
      </c>
      <c r="K320" s="261">
        <f>ROUND(G320*(O320),2)</f>
        <v>0</v>
      </c>
      <c r="L320" s="261">
        <f>ROUND(G320*(H320),2)</f>
        <v>0</v>
      </c>
      <c r="M320" s="261">
        <f>ROUND(G320*(H320),2)</f>
        <v>0</v>
      </c>
      <c r="N320" s="261">
        <v>0</v>
      </c>
      <c r="O320" s="261"/>
      <c r="P320" s="265"/>
      <c r="Q320" s="265"/>
      <c r="R320" s="265"/>
      <c r="S320" s="261">
        <f>ROUND(G320*(P320),3)</f>
        <v>0</v>
      </c>
      <c r="T320" s="261"/>
      <c r="U320" s="261"/>
      <c r="V320" s="274"/>
      <c r="W320" s="78"/>
      <c r="Z320">
        <v>0</v>
      </c>
    </row>
    <row r="321" spans="1:26" ht="25.05" customHeight="1">
      <c r="A321" s="251"/>
      <c r="B321" s="298">
        <v>174</v>
      </c>
      <c r="C321" s="252" t="s">
        <v>456</v>
      </c>
      <c r="D321" s="253" t="s">
        <v>457</v>
      </c>
      <c r="E321" s="253"/>
      <c r="F321" s="245" t="s">
        <v>126</v>
      </c>
      <c r="G321" s="247">
        <v>336.73123199999998</v>
      </c>
      <c r="H321" s="254"/>
      <c r="I321" s="246">
        <f>ROUND(G321*(H321),2)</f>
        <v>0</v>
      </c>
      <c r="J321" s="245">
        <f>ROUND(G321*(N321),2)</f>
        <v>0</v>
      </c>
      <c r="K321" s="250">
        <f>ROUND(G321*(O321),2)</f>
        <v>0</v>
      </c>
      <c r="L321" s="250">
        <f>ROUND(G321*(H321),2)</f>
        <v>0</v>
      </c>
      <c r="M321" s="250"/>
      <c r="N321" s="250">
        <v>0</v>
      </c>
      <c r="O321" s="250"/>
      <c r="P321" s="255">
        <v>3.0000000000000004E-5</v>
      </c>
      <c r="Q321" s="255"/>
      <c r="R321" s="255">
        <v>3.0000000000000004E-5</v>
      </c>
      <c r="S321" s="250">
        <f>ROUND(G321*(P321),3)</f>
        <v>0.01</v>
      </c>
      <c r="T321" s="250"/>
      <c r="U321" s="250"/>
      <c r="V321" s="273"/>
      <c r="W321" s="78"/>
      <c r="Z321">
        <v>0</v>
      </c>
    </row>
    <row r="322" spans="1:26" ht="25.05" customHeight="1">
      <c r="A322" s="251"/>
      <c r="B322" s="299">
        <v>175</v>
      </c>
      <c r="C322" s="262" t="s">
        <v>458</v>
      </c>
      <c r="D322" s="263" t="s">
        <v>459</v>
      </c>
      <c r="E322" s="263"/>
      <c r="F322" s="256" t="s">
        <v>460</v>
      </c>
      <c r="G322" s="258">
        <v>1006.6830640000001</v>
      </c>
      <c r="H322" s="264"/>
      <c r="I322" s="257">
        <f>ROUND(G322*(H322),2)</f>
        <v>0</v>
      </c>
      <c r="J322" s="256">
        <f>ROUND(G322*(N322),2)</f>
        <v>0</v>
      </c>
      <c r="K322" s="261">
        <f>ROUND(G322*(O322),2)</f>
        <v>0</v>
      </c>
      <c r="L322" s="261">
        <f>ROUND(G322*(H322),2)</f>
        <v>0</v>
      </c>
      <c r="M322" s="261">
        <f>ROUND(G322*(H322),2)</f>
        <v>0</v>
      </c>
      <c r="N322" s="261">
        <v>0</v>
      </c>
      <c r="O322" s="261"/>
      <c r="P322" s="265"/>
      <c r="Q322" s="265"/>
      <c r="R322" s="265"/>
      <c r="S322" s="261">
        <f>ROUND(G322*(P322),3)</f>
        <v>0</v>
      </c>
      <c r="T322" s="261"/>
      <c r="U322" s="261"/>
      <c r="V322" s="274"/>
      <c r="W322" s="78"/>
      <c r="Z322">
        <v>0</v>
      </c>
    </row>
    <row r="323" spans="1:26" ht="25.05" customHeight="1">
      <c r="A323" s="251"/>
      <c r="B323" s="299">
        <v>176</v>
      </c>
      <c r="C323" s="262" t="s">
        <v>461</v>
      </c>
      <c r="D323" s="263" t="s">
        <v>462</v>
      </c>
      <c r="E323" s="263"/>
      <c r="F323" s="256" t="s">
        <v>171</v>
      </c>
      <c r="G323" s="258">
        <v>979.02906400000006</v>
      </c>
      <c r="H323" s="264"/>
      <c r="I323" s="257">
        <f>ROUND(G323*(H323),2)</f>
        <v>0</v>
      </c>
      <c r="J323" s="256">
        <f>ROUND(G323*(N323),2)</f>
        <v>0</v>
      </c>
      <c r="K323" s="261">
        <f>ROUND(G323*(O323),2)</f>
        <v>0</v>
      </c>
      <c r="L323" s="261">
        <f>ROUND(G323*(H323),2)</f>
        <v>0</v>
      </c>
      <c r="M323" s="261">
        <f>ROUND(G323*(H323),2)</f>
        <v>0</v>
      </c>
      <c r="N323" s="261">
        <v>0</v>
      </c>
      <c r="O323" s="261"/>
      <c r="P323" s="265"/>
      <c r="Q323" s="265"/>
      <c r="R323" s="265"/>
      <c r="S323" s="261">
        <f>ROUND(G323*(P323),3)</f>
        <v>0</v>
      </c>
      <c r="T323" s="261"/>
      <c r="U323" s="261"/>
      <c r="V323" s="274"/>
      <c r="W323" s="78"/>
      <c r="Z323">
        <v>0</v>
      </c>
    </row>
    <row r="324" spans="1:26" ht="25.05" customHeight="1">
      <c r="A324" s="251"/>
      <c r="B324" s="299">
        <v>177</v>
      </c>
      <c r="C324" s="262" t="s">
        <v>463</v>
      </c>
      <c r="D324" s="263" t="s">
        <v>464</v>
      </c>
      <c r="E324" s="263"/>
      <c r="F324" s="256" t="s">
        <v>340</v>
      </c>
      <c r="G324" s="258">
        <v>4693.4992000000002</v>
      </c>
      <c r="H324" s="264"/>
      <c r="I324" s="257">
        <f>ROUND(G324*(H324),2)</f>
        <v>0</v>
      </c>
      <c r="J324" s="256">
        <f>ROUND(G324*(N324),2)</f>
        <v>0</v>
      </c>
      <c r="K324" s="261">
        <f>ROUND(G324*(O324),2)</f>
        <v>0</v>
      </c>
      <c r="L324" s="261">
        <f>ROUND(G324*(H324),2)</f>
        <v>0</v>
      </c>
      <c r="M324" s="261">
        <f>ROUND(G324*(H324),2)</f>
        <v>0</v>
      </c>
      <c r="N324" s="261">
        <v>0</v>
      </c>
      <c r="O324" s="261"/>
      <c r="P324" s="265"/>
      <c r="Q324" s="265"/>
      <c r="R324" s="265"/>
      <c r="S324" s="261">
        <f>ROUND(G324*(P324),3)</f>
        <v>0</v>
      </c>
      <c r="T324" s="261"/>
      <c r="U324" s="261"/>
      <c r="V324" s="274"/>
      <c r="W324" s="78"/>
      <c r="Z324">
        <v>0</v>
      </c>
    </row>
    <row r="325" spans="1:26" ht="25.05" customHeight="1">
      <c r="A325" s="251"/>
      <c r="B325" s="298">
        <v>178</v>
      </c>
      <c r="C325" s="252" t="s">
        <v>435</v>
      </c>
      <c r="D325" s="253" t="s">
        <v>465</v>
      </c>
      <c r="E325" s="253"/>
      <c r="F325" s="245" t="s">
        <v>426</v>
      </c>
      <c r="G325" s="247">
        <v>132.9255</v>
      </c>
      <c r="H325" s="254"/>
      <c r="I325" s="246">
        <f>ROUND(G325*(H325),2)</f>
        <v>0</v>
      </c>
      <c r="J325" s="245">
        <f>ROUND(G325*(N325),2)</f>
        <v>0</v>
      </c>
      <c r="K325" s="250">
        <f>ROUND(G325*(O325),2)</f>
        <v>0</v>
      </c>
      <c r="L325" s="250">
        <f>ROUND(G325*(H325),2)</f>
        <v>0</v>
      </c>
      <c r="M325" s="250"/>
      <c r="N325" s="250">
        <v>0</v>
      </c>
      <c r="O325" s="250"/>
      <c r="P325" s="255">
        <v>9.0000000000000006E-5</v>
      </c>
      <c r="Q325" s="255"/>
      <c r="R325" s="255">
        <v>9.0000000000000006E-5</v>
      </c>
      <c r="S325" s="250">
        <f>ROUND(G325*(P325),3)</f>
        <v>1.2E-2</v>
      </c>
      <c r="T325" s="250"/>
      <c r="U325" s="250"/>
      <c r="V325" s="273"/>
      <c r="W325" s="78"/>
      <c r="Z325">
        <v>0</v>
      </c>
    </row>
    <row r="326" spans="1:26" ht="25.05" customHeight="1">
      <c r="A326" s="251"/>
      <c r="B326" s="299">
        <v>179</v>
      </c>
      <c r="C326" s="262" t="s">
        <v>437</v>
      </c>
      <c r="D326" s="263" t="s">
        <v>466</v>
      </c>
      <c r="E326" s="263"/>
      <c r="F326" s="256" t="s">
        <v>439</v>
      </c>
      <c r="G326" s="258">
        <v>12.613972800000001</v>
      </c>
      <c r="H326" s="264"/>
      <c r="I326" s="257">
        <f>ROUND(G326*(H326),2)</f>
        <v>0</v>
      </c>
      <c r="J326" s="256">
        <f>ROUND(G326*(N326),2)</f>
        <v>0</v>
      </c>
      <c r="K326" s="261">
        <f>ROUND(G326*(O326),2)</f>
        <v>0</v>
      </c>
      <c r="L326" s="261">
        <f>ROUND(G326*(H326),2)</f>
        <v>0</v>
      </c>
      <c r="M326" s="261">
        <f>ROUND(G326*(H326),2)</f>
        <v>0</v>
      </c>
      <c r="N326" s="261">
        <v>0</v>
      </c>
      <c r="O326" s="261"/>
      <c r="P326" s="265"/>
      <c r="Q326" s="265"/>
      <c r="R326" s="265"/>
      <c r="S326" s="261">
        <f>ROUND(G326*(P326),3)</f>
        <v>0</v>
      </c>
      <c r="T326" s="261"/>
      <c r="U326" s="261"/>
      <c r="V326" s="274"/>
      <c r="W326" s="78"/>
      <c r="Z326">
        <v>0</v>
      </c>
    </row>
    <row r="327" spans="1:26" ht="34.950000000000003" customHeight="1">
      <c r="A327" s="251"/>
      <c r="B327" s="299">
        <v>180</v>
      </c>
      <c r="C327" s="262" t="s">
        <v>437</v>
      </c>
      <c r="D327" s="263" t="s">
        <v>467</v>
      </c>
      <c r="E327" s="263"/>
      <c r="F327" s="256" t="s">
        <v>439</v>
      </c>
      <c r="G327" s="258">
        <v>135.080726</v>
      </c>
      <c r="H327" s="264"/>
      <c r="I327" s="257">
        <f>ROUND(G327*(H327),2)</f>
        <v>0</v>
      </c>
      <c r="J327" s="256">
        <f>ROUND(G327*(N327),2)</f>
        <v>0</v>
      </c>
      <c r="K327" s="261">
        <f>ROUND(G327*(O327),2)</f>
        <v>0</v>
      </c>
      <c r="L327" s="261">
        <f>ROUND(G327*(H327),2)</f>
        <v>0</v>
      </c>
      <c r="M327" s="261">
        <f>ROUND(G327*(H327),2)</f>
        <v>0</v>
      </c>
      <c r="N327" s="261">
        <v>0</v>
      </c>
      <c r="O327" s="261"/>
      <c r="P327" s="265"/>
      <c r="Q327" s="265"/>
      <c r="R327" s="265"/>
      <c r="S327" s="261">
        <f>ROUND(G327*(P327),3)</f>
        <v>0</v>
      </c>
      <c r="T327" s="261"/>
      <c r="U327" s="261"/>
      <c r="V327" s="274"/>
      <c r="W327" s="78"/>
      <c r="Z327">
        <v>0</v>
      </c>
    </row>
    <row r="328" spans="1:26" ht="34.950000000000003" customHeight="1">
      <c r="A328" s="251"/>
      <c r="B328" s="298">
        <v>181</v>
      </c>
      <c r="C328" s="252" t="s">
        <v>215</v>
      </c>
      <c r="D328" s="253" t="s">
        <v>468</v>
      </c>
      <c r="E328" s="253"/>
      <c r="F328" s="245" t="s">
        <v>340</v>
      </c>
      <c r="G328" s="247">
        <v>4</v>
      </c>
      <c r="H328" s="254"/>
      <c r="I328" s="246">
        <f>ROUND(G328*(H328),2)</f>
        <v>0</v>
      </c>
      <c r="J328" s="245">
        <f>ROUND(G328*(N328),2)</f>
        <v>0</v>
      </c>
      <c r="K328" s="250">
        <f>ROUND(G328*(O328),2)</f>
        <v>0</v>
      </c>
      <c r="L328" s="250">
        <f>ROUND(G328*(H328),2)</f>
        <v>0</v>
      </c>
      <c r="M328" s="250"/>
      <c r="N328" s="250">
        <v>0</v>
      </c>
      <c r="O328" s="250"/>
      <c r="P328" s="255"/>
      <c r="Q328" s="255"/>
      <c r="R328" s="255"/>
      <c r="S328" s="250">
        <f>ROUND(G328*(P328),3)</f>
        <v>0</v>
      </c>
      <c r="T328" s="250"/>
      <c r="U328" s="250"/>
      <c r="V328" s="273"/>
      <c r="W328" s="78"/>
      <c r="Z328">
        <v>0</v>
      </c>
    </row>
    <row r="329" spans="1:26" ht="25.05" customHeight="1">
      <c r="A329" s="251"/>
      <c r="B329" s="298">
        <v>182</v>
      </c>
      <c r="C329" s="252" t="s">
        <v>469</v>
      </c>
      <c r="D329" s="253" t="s">
        <v>470</v>
      </c>
      <c r="E329" s="253"/>
      <c r="F329" s="245" t="s">
        <v>248</v>
      </c>
      <c r="G329" s="247">
        <v>0.84519332718527629</v>
      </c>
      <c r="H329" s="254"/>
      <c r="I329" s="246">
        <f>ROUND(G329*(H329),2)</f>
        <v>0</v>
      </c>
      <c r="J329" s="245">
        <f>ROUND(G329*(N329),2)</f>
        <v>0</v>
      </c>
      <c r="K329" s="250">
        <f>ROUND(G329*(O329),2)</f>
        <v>0</v>
      </c>
      <c r="L329" s="250">
        <f>ROUND(G329*(H329),2)</f>
        <v>0</v>
      </c>
      <c r="M329" s="250"/>
      <c r="N329" s="250">
        <v>0</v>
      </c>
      <c r="O329" s="250"/>
      <c r="P329" s="255"/>
      <c r="Q329" s="255"/>
      <c r="R329" s="255"/>
      <c r="S329" s="250">
        <f>ROUND(G329*(P329),3)</f>
        <v>0</v>
      </c>
      <c r="T329" s="250"/>
      <c r="U329" s="250"/>
      <c r="V329" s="273"/>
      <c r="W329" s="78"/>
      <c r="Z329">
        <v>0</v>
      </c>
    </row>
    <row r="330" spans="1:26" ht="49.95" customHeight="1">
      <c r="A330" s="251"/>
      <c r="B330" s="299">
        <v>183</v>
      </c>
      <c r="C330" s="262" t="s">
        <v>471</v>
      </c>
      <c r="D330" s="263" t="s">
        <v>472</v>
      </c>
      <c r="E330" s="263"/>
      <c r="F330" s="256" t="s">
        <v>157</v>
      </c>
      <c r="G330" s="258">
        <v>1</v>
      </c>
      <c r="H330" s="264"/>
      <c r="I330" s="257">
        <f>ROUND(G330*(H330),2)</f>
        <v>0</v>
      </c>
      <c r="J330" s="256">
        <f>ROUND(G330*(N330),2)</f>
        <v>0</v>
      </c>
      <c r="K330" s="261">
        <f>ROUND(G330*(O330),2)</f>
        <v>0</v>
      </c>
      <c r="L330" s="261">
        <f>ROUND(G330*(H330),2)</f>
        <v>0</v>
      </c>
      <c r="M330" s="261">
        <f>ROUND(G330*(H330),2)</f>
        <v>0</v>
      </c>
      <c r="N330" s="261">
        <v>0</v>
      </c>
      <c r="O330" s="261"/>
      <c r="P330" s="265">
        <v>0.215</v>
      </c>
      <c r="Q330" s="265"/>
      <c r="R330" s="265">
        <v>0.215</v>
      </c>
      <c r="S330" s="261">
        <f>ROUND(G330*(P330),3)</f>
        <v>0.215</v>
      </c>
      <c r="T330" s="261"/>
      <c r="U330" s="261"/>
      <c r="V330" s="274"/>
      <c r="W330" s="78"/>
      <c r="Z330">
        <v>0</v>
      </c>
    </row>
    <row r="331" spans="1:26" ht="49.95" customHeight="1">
      <c r="A331" s="251"/>
      <c r="B331" s="299">
        <v>184</v>
      </c>
      <c r="C331" s="262" t="s">
        <v>473</v>
      </c>
      <c r="D331" s="263" t="s">
        <v>474</v>
      </c>
      <c r="E331" s="263"/>
      <c r="F331" s="256" t="s">
        <v>157</v>
      </c>
      <c r="G331" s="258">
        <v>1</v>
      </c>
      <c r="H331" s="264"/>
      <c r="I331" s="257">
        <f>ROUND(G331*(H331),2)</f>
        <v>0</v>
      </c>
      <c r="J331" s="256">
        <f>ROUND(G331*(N331),2)</f>
        <v>0</v>
      </c>
      <c r="K331" s="261">
        <f>ROUND(G331*(O331),2)</f>
        <v>0</v>
      </c>
      <c r="L331" s="261">
        <f>ROUND(G331*(H331),2)</f>
        <v>0</v>
      </c>
      <c r="M331" s="261">
        <f>ROUND(G331*(H331),2)</f>
        <v>0</v>
      </c>
      <c r="N331" s="261">
        <v>0</v>
      </c>
      <c r="O331" s="261"/>
      <c r="P331" s="265"/>
      <c r="Q331" s="265"/>
      <c r="R331" s="265"/>
      <c r="S331" s="261">
        <f>ROUND(G331*(P331),3)</f>
        <v>0</v>
      </c>
      <c r="T331" s="261"/>
      <c r="U331" s="261"/>
      <c r="V331" s="274"/>
      <c r="W331" s="78"/>
      <c r="Z331">
        <v>0</v>
      </c>
    </row>
    <row r="332" spans="1:26" ht="34.950000000000003" customHeight="1">
      <c r="A332" s="251"/>
      <c r="B332" s="299">
        <v>185</v>
      </c>
      <c r="C332" s="262" t="s">
        <v>475</v>
      </c>
      <c r="D332" s="263" t="s">
        <v>476</v>
      </c>
      <c r="E332" s="263"/>
      <c r="F332" s="256" t="s">
        <v>157</v>
      </c>
      <c r="G332" s="258">
        <v>4</v>
      </c>
      <c r="H332" s="264"/>
      <c r="I332" s="257">
        <f>ROUND(G332*(H332),2)</f>
        <v>0</v>
      </c>
      <c r="J332" s="256">
        <f>ROUND(G332*(N332),2)</f>
        <v>0</v>
      </c>
      <c r="K332" s="261">
        <f>ROUND(G332*(O332),2)</f>
        <v>0</v>
      </c>
      <c r="L332" s="261">
        <f>ROUND(G332*(H332),2)</f>
        <v>0</v>
      </c>
      <c r="M332" s="261">
        <f>ROUND(G332*(H332),2)</f>
        <v>0</v>
      </c>
      <c r="N332" s="261">
        <v>0</v>
      </c>
      <c r="O332" s="261"/>
      <c r="P332" s="265"/>
      <c r="Q332" s="265"/>
      <c r="R332" s="265"/>
      <c r="S332" s="261">
        <f>ROUND(G332*(P332),3)</f>
        <v>0</v>
      </c>
      <c r="T332" s="261"/>
      <c r="U332" s="261"/>
      <c r="V332" s="274"/>
      <c r="W332" s="78"/>
      <c r="Z332">
        <v>0</v>
      </c>
    </row>
    <row r="333" spans="1:26" ht="34.950000000000003" customHeight="1">
      <c r="A333" s="251"/>
      <c r="B333" s="299">
        <v>186</v>
      </c>
      <c r="C333" s="262" t="s">
        <v>477</v>
      </c>
      <c r="D333" s="263" t="s">
        <v>478</v>
      </c>
      <c r="E333" s="263"/>
      <c r="F333" s="256" t="s">
        <v>157</v>
      </c>
      <c r="G333" s="258">
        <v>1</v>
      </c>
      <c r="H333" s="264"/>
      <c r="I333" s="257">
        <f>ROUND(G333*(H333),2)</f>
        <v>0</v>
      </c>
      <c r="J333" s="256">
        <f>ROUND(G333*(N333),2)</f>
        <v>0</v>
      </c>
      <c r="K333" s="261">
        <f>ROUND(G333*(O333),2)</f>
        <v>0</v>
      </c>
      <c r="L333" s="261">
        <f>ROUND(G333*(H333),2)</f>
        <v>0</v>
      </c>
      <c r="M333" s="261">
        <f>ROUND(G333*(H333),2)</f>
        <v>0</v>
      </c>
      <c r="N333" s="261">
        <v>0</v>
      </c>
      <c r="O333" s="261"/>
      <c r="P333" s="265"/>
      <c r="Q333" s="265"/>
      <c r="R333" s="265"/>
      <c r="S333" s="261">
        <f>ROUND(G333*(P333),3)</f>
        <v>0</v>
      </c>
      <c r="T333" s="261"/>
      <c r="U333" s="261"/>
      <c r="V333" s="274"/>
      <c r="W333" s="78"/>
      <c r="Z333">
        <v>0</v>
      </c>
    </row>
    <row r="334" spans="1:26" ht="34.950000000000003" customHeight="1">
      <c r="A334" s="251"/>
      <c r="B334" s="299">
        <v>187</v>
      </c>
      <c r="C334" s="262" t="s">
        <v>479</v>
      </c>
      <c r="D334" s="263" t="s">
        <v>480</v>
      </c>
      <c r="E334" s="263"/>
      <c r="F334" s="256" t="s">
        <v>157</v>
      </c>
      <c r="G334" s="258">
        <v>1</v>
      </c>
      <c r="H334" s="264"/>
      <c r="I334" s="257">
        <f>ROUND(G334*(H334),2)</f>
        <v>0</v>
      </c>
      <c r="J334" s="256">
        <f>ROUND(G334*(N334),2)</f>
        <v>0</v>
      </c>
      <c r="K334" s="261">
        <f>ROUND(G334*(O334),2)</f>
        <v>0</v>
      </c>
      <c r="L334" s="261">
        <f>ROUND(G334*(H334),2)</f>
        <v>0</v>
      </c>
      <c r="M334" s="261">
        <f>ROUND(G334*(H334),2)</f>
        <v>0</v>
      </c>
      <c r="N334" s="261">
        <v>0</v>
      </c>
      <c r="O334" s="261"/>
      <c r="P334" s="265"/>
      <c r="Q334" s="265"/>
      <c r="R334" s="265"/>
      <c r="S334" s="261">
        <f>ROUND(G334*(P334),3)</f>
        <v>0</v>
      </c>
      <c r="T334" s="261"/>
      <c r="U334" s="261"/>
      <c r="V334" s="274"/>
      <c r="W334" s="78"/>
      <c r="Z334">
        <v>0</v>
      </c>
    </row>
    <row r="335" spans="1:26" ht="34.950000000000003" customHeight="1">
      <c r="A335" s="251"/>
      <c r="B335" s="299">
        <v>188</v>
      </c>
      <c r="C335" s="262" t="s">
        <v>481</v>
      </c>
      <c r="D335" s="263" t="s">
        <v>482</v>
      </c>
      <c r="E335" s="263"/>
      <c r="F335" s="256" t="s">
        <v>157</v>
      </c>
      <c r="G335" s="258">
        <v>2</v>
      </c>
      <c r="H335" s="264"/>
      <c r="I335" s="257">
        <f>ROUND(G335*(H335),2)</f>
        <v>0</v>
      </c>
      <c r="J335" s="256">
        <f>ROUND(G335*(N335),2)</f>
        <v>0</v>
      </c>
      <c r="K335" s="261">
        <f>ROUND(G335*(O335),2)</f>
        <v>0</v>
      </c>
      <c r="L335" s="261">
        <f>ROUND(G335*(H335),2)</f>
        <v>0</v>
      </c>
      <c r="M335" s="261">
        <f>ROUND(G335*(H335),2)</f>
        <v>0</v>
      </c>
      <c r="N335" s="261">
        <v>0</v>
      </c>
      <c r="O335" s="261"/>
      <c r="P335" s="265"/>
      <c r="Q335" s="265"/>
      <c r="R335" s="265"/>
      <c r="S335" s="261">
        <f>ROUND(G335*(P335),3)</f>
        <v>0</v>
      </c>
      <c r="T335" s="261"/>
      <c r="U335" s="261"/>
      <c r="V335" s="274"/>
      <c r="W335" s="78"/>
      <c r="Z335">
        <v>0</v>
      </c>
    </row>
    <row r="336" spans="1:26" ht="34.950000000000003" customHeight="1">
      <c r="A336" s="251"/>
      <c r="B336" s="299">
        <v>189</v>
      </c>
      <c r="C336" s="262" t="s">
        <v>483</v>
      </c>
      <c r="D336" s="263" t="s">
        <v>484</v>
      </c>
      <c r="E336" s="263"/>
      <c r="F336" s="256" t="s">
        <v>157</v>
      </c>
      <c r="G336" s="258">
        <v>3</v>
      </c>
      <c r="H336" s="264"/>
      <c r="I336" s="257">
        <f>ROUND(G336*(H336),2)</f>
        <v>0</v>
      </c>
      <c r="J336" s="256">
        <f>ROUND(G336*(N336),2)</f>
        <v>0</v>
      </c>
      <c r="K336" s="261">
        <f>ROUND(G336*(O336),2)</f>
        <v>0</v>
      </c>
      <c r="L336" s="261">
        <f>ROUND(G336*(H336),2)</f>
        <v>0</v>
      </c>
      <c r="M336" s="261">
        <f>ROUND(G336*(H336),2)</f>
        <v>0</v>
      </c>
      <c r="N336" s="261">
        <v>0</v>
      </c>
      <c r="O336" s="261"/>
      <c r="P336" s="265"/>
      <c r="Q336" s="265"/>
      <c r="R336" s="265"/>
      <c r="S336" s="261">
        <f>ROUND(G336*(P336),3)</f>
        <v>0</v>
      </c>
      <c r="T336" s="261"/>
      <c r="U336" s="261"/>
      <c r="V336" s="274"/>
      <c r="W336" s="78"/>
      <c r="Z336">
        <v>0</v>
      </c>
    </row>
    <row r="337" spans="1:26" ht="49.95" customHeight="1">
      <c r="A337" s="251"/>
      <c r="B337" s="299">
        <v>190</v>
      </c>
      <c r="C337" s="262" t="s">
        <v>485</v>
      </c>
      <c r="D337" s="263" t="s">
        <v>486</v>
      </c>
      <c r="E337" s="263"/>
      <c r="F337" s="256" t="s">
        <v>157</v>
      </c>
      <c r="G337" s="258">
        <v>2</v>
      </c>
      <c r="H337" s="264"/>
      <c r="I337" s="257">
        <f>ROUND(G337*(H337),2)</f>
        <v>0</v>
      </c>
      <c r="J337" s="256">
        <f>ROUND(G337*(N337),2)</f>
        <v>0</v>
      </c>
      <c r="K337" s="261">
        <f>ROUND(G337*(O337),2)</f>
        <v>0</v>
      </c>
      <c r="L337" s="261">
        <f>ROUND(G337*(H337),2)</f>
        <v>0</v>
      </c>
      <c r="M337" s="261">
        <f>ROUND(G337*(H337),2)</f>
        <v>0</v>
      </c>
      <c r="N337" s="261">
        <v>0</v>
      </c>
      <c r="O337" s="261"/>
      <c r="P337" s="265"/>
      <c r="Q337" s="265"/>
      <c r="R337" s="265"/>
      <c r="S337" s="261">
        <f>ROUND(G337*(P337),3)</f>
        <v>0</v>
      </c>
      <c r="T337" s="261"/>
      <c r="U337" s="261"/>
      <c r="V337" s="274"/>
      <c r="W337" s="78"/>
      <c r="Z337">
        <v>0</v>
      </c>
    </row>
    <row r="338" spans="1:26" ht="34.950000000000003" customHeight="1">
      <c r="A338" s="251"/>
      <c r="B338" s="299">
        <v>191</v>
      </c>
      <c r="C338" s="262" t="s">
        <v>487</v>
      </c>
      <c r="D338" s="263" t="s">
        <v>488</v>
      </c>
      <c r="E338" s="263"/>
      <c r="F338" s="256" t="s">
        <v>157</v>
      </c>
      <c r="G338" s="258">
        <v>1</v>
      </c>
      <c r="H338" s="264"/>
      <c r="I338" s="257">
        <f>ROUND(G338*(H338),2)</f>
        <v>0</v>
      </c>
      <c r="J338" s="256">
        <f>ROUND(G338*(N338),2)</f>
        <v>0</v>
      </c>
      <c r="K338" s="261">
        <f>ROUND(G338*(O338),2)</f>
        <v>0</v>
      </c>
      <c r="L338" s="261">
        <f>ROUND(G338*(H338),2)</f>
        <v>0</v>
      </c>
      <c r="M338" s="261">
        <f>ROUND(G338*(H338),2)</f>
        <v>0</v>
      </c>
      <c r="N338" s="261">
        <v>0</v>
      </c>
      <c r="O338" s="261"/>
      <c r="P338" s="265"/>
      <c r="Q338" s="265"/>
      <c r="R338" s="265"/>
      <c r="S338" s="261">
        <f>ROUND(G338*(P338),3)</f>
        <v>0</v>
      </c>
      <c r="T338" s="261"/>
      <c r="U338" s="261"/>
      <c r="V338" s="274"/>
      <c r="W338" s="78"/>
      <c r="Z338">
        <v>0</v>
      </c>
    </row>
    <row r="339" spans="1:26" ht="49.95" customHeight="1">
      <c r="A339" s="251"/>
      <c r="B339" s="299">
        <v>192</v>
      </c>
      <c r="C339" s="262" t="s">
        <v>489</v>
      </c>
      <c r="D339" s="263" t="s">
        <v>490</v>
      </c>
      <c r="E339" s="263"/>
      <c r="F339" s="256" t="s">
        <v>157</v>
      </c>
      <c r="G339" s="258">
        <v>1</v>
      </c>
      <c r="H339" s="264"/>
      <c r="I339" s="257">
        <f>ROUND(G339*(H339),2)</f>
        <v>0</v>
      </c>
      <c r="J339" s="256">
        <f>ROUND(G339*(N339),2)</f>
        <v>0</v>
      </c>
      <c r="K339" s="261">
        <f>ROUND(G339*(O339),2)</f>
        <v>0</v>
      </c>
      <c r="L339" s="261">
        <f>ROUND(G339*(H339),2)</f>
        <v>0</v>
      </c>
      <c r="M339" s="261">
        <f>ROUND(G339*(H339),2)</f>
        <v>0</v>
      </c>
      <c r="N339" s="261">
        <v>0</v>
      </c>
      <c r="O339" s="261"/>
      <c r="P339" s="265"/>
      <c r="Q339" s="265"/>
      <c r="R339" s="265"/>
      <c r="S339" s="261">
        <f>ROUND(G339*(P339),3)</f>
        <v>0</v>
      </c>
      <c r="T339" s="261"/>
      <c r="U339" s="261"/>
      <c r="V339" s="274"/>
      <c r="W339" s="78"/>
      <c r="Z339">
        <v>0</v>
      </c>
    </row>
    <row r="340" spans="1:26" ht="49.95" customHeight="1">
      <c r="A340" s="251"/>
      <c r="B340" s="299">
        <v>193</v>
      </c>
      <c r="C340" s="262" t="s">
        <v>491</v>
      </c>
      <c r="D340" s="263" t="s">
        <v>492</v>
      </c>
      <c r="E340" s="263"/>
      <c r="F340" s="256" t="s">
        <v>157</v>
      </c>
      <c r="G340" s="258">
        <v>1</v>
      </c>
      <c r="H340" s="264"/>
      <c r="I340" s="257">
        <f>ROUND(G340*(H340),2)</f>
        <v>0</v>
      </c>
      <c r="J340" s="256">
        <f>ROUND(G340*(N340),2)</f>
        <v>0</v>
      </c>
      <c r="K340" s="261">
        <f>ROUND(G340*(O340),2)</f>
        <v>0</v>
      </c>
      <c r="L340" s="261">
        <f>ROUND(G340*(H340),2)</f>
        <v>0</v>
      </c>
      <c r="M340" s="261">
        <f>ROUND(G340*(H340),2)</f>
        <v>0</v>
      </c>
      <c r="N340" s="261">
        <v>0</v>
      </c>
      <c r="O340" s="261"/>
      <c r="P340" s="265"/>
      <c r="Q340" s="265"/>
      <c r="R340" s="265"/>
      <c r="S340" s="261">
        <f>ROUND(G340*(P340),3)</f>
        <v>0</v>
      </c>
      <c r="T340" s="261"/>
      <c r="U340" s="261"/>
      <c r="V340" s="274"/>
      <c r="W340" s="78"/>
      <c r="Z340">
        <v>0</v>
      </c>
    </row>
    <row r="341" spans="1:26" ht="34.950000000000003" customHeight="1">
      <c r="A341" s="251"/>
      <c r="B341" s="299">
        <v>194</v>
      </c>
      <c r="C341" s="262" t="s">
        <v>493</v>
      </c>
      <c r="D341" s="263" t="s">
        <v>494</v>
      </c>
      <c r="E341" s="263"/>
      <c r="F341" s="256" t="s">
        <v>157</v>
      </c>
      <c r="G341" s="258">
        <v>1</v>
      </c>
      <c r="H341" s="264"/>
      <c r="I341" s="257">
        <f>ROUND(G341*(H341),2)</f>
        <v>0</v>
      </c>
      <c r="J341" s="256">
        <f>ROUND(G341*(N341),2)</f>
        <v>0</v>
      </c>
      <c r="K341" s="261">
        <f>ROUND(G341*(O341),2)</f>
        <v>0</v>
      </c>
      <c r="L341" s="261">
        <f>ROUND(G341*(H341),2)</f>
        <v>0</v>
      </c>
      <c r="M341" s="261">
        <f>ROUND(G341*(H341),2)</f>
        <v>0</v>
      </c>
      <c r="N341" s="261">
        <v>0</v>
      </c>
      <c r="O341" s="261"/>
      <c r="P341" s="265"/>
      <c r="Q341" s="265"/>
      <c r="R341" s="265"/>
      <c r="S341" s="261">
        <f>ROUND(G341*(P341),3)</f>
        <v>0</v>
      </c>
      <c r="T341" s="261"/>
      <c r="U341" s="261"/>
      <c r="V341" s="274"/>
      <c r="W341" s="78"/>
      <c r="Z341">
        <v>0</v>
      </c>
    </row>
    <row r="342" spans="1:26" ht="25.05" customHeight="1">
      <c r="A342" s="251"/>
      <c r="B342" s="299">
        <v>195</v>
      </c>
      <c r="C342" s="262" t="s">
        <v>495</v>
      </c>
      <c r="D342" s="263" t="s">
        <v>496</v>
      </c>
      <c r="E342" s="263"/>
      <c r="F342" s="256" t="s">
        <v>157</v>
      </c>
      <c r="G342" s="258">
        <v>1</v>
      </c>
      <c r="H342" s="264"/>
      <c r="I342" s="257">
        <f>ROUND(G342*(H342),2)</f>
        <v>0</v>
      </c>
      <c r="J342" s="256">
        <f>ROUND(G342*(N342),2)</f>
        <v>0</v>
      </c>
      <c r="K342" s="261">
        <f>ROUND(G342*(O342),2)</f>
        <v>0</v>
      </c>
      <c r="L342" s="261">
        <f>ROUND(G342*(H342),2)</f>
        <v>0</v>
      </c>
      <c r="M342" s="261">
        <f>ROUND(G342*(H342),2)</f>
        <v>0</v>
      </c>
      <c r="N342" s="261">
        <v>0</v>
      </c>
      <c r="O342" s="261"/>
      <c r="P342" s="265"/>
      <c r="Q342" s="265"/>
      <c r="R342" s="265"/>
      <c r="S342" s="261">
        <f>ROUND(G342*(P342),3)</f>
        <v>0</v>
      </c>
      <c r="T342" s="261"/>
      <c r="U342" s="261"/>
      <c r="V342" s="274"/>
      <c r="W342" s="78"/>
      <c r="Z342">
        <v>0</v>
      </c>
    </row>
    <row r="343" spans="1:26" ht="34.950000000000003" customHeight="1">
      <c r="A343" s="251"/>
      <c r="B343" s="299">
        <v>196</v>
      </c>
      <c r="C343" s="262" t="s">
        <v>497</v>
      </c>
      <c r="D343" s="263" t="s">
        <v>498</v>
      </c>
      <c r="E343" s="263"/>
      <c r="F343" s="256" t="s">
        <v>157</v>
      </c>
      <c r="G343" s="258">
        <v>1</v>
      </c>
      <c r="H343" s="264"/>
      <c r="I343" s="257">
        <f>ROUND(G343*(H343),2)</f>
        <v>0</v>
      </c>
      <c r="J343" s="256">
        <f>ROUND(G343*(N343),2)</f>
        <v>0</v>
      </c>
      <c r="K343" s="261">
        <f>ROUND(G343*(O343),2)</f>
        <v>0</v>
      </c>
      <c r="L343" s="261">
        <f>ROUND(G343*(H343),2)</f>
        <v>0</v>
      </c>
      <c r="M343" s="261">
        <f>ROUND(G343*(H343),2)</f>
        <v>0</v>
      </c>
      <c r="N343" s="261">
        <v>0</v>
      </c>
      <c r="O343" s="261"/>
      <c r="P343" s="265"/>
      <c r="Q343" s="265"/>
      <c r="R343" s="265"/>
      <c r="S343" s="261">
        <f>ROUND(G343*(P343),3)</f>
        <v>0</v>
      </c>
      <c r="T343" s="261"/>
      <c r="U343" s="261"/>
      <c r="V343" s="274"/>
      <c r="W343" s="78"/>
      <c r="Z343">
        <v>0</v>
      </c>
    </row>
    <row r="344" spans="1:26" ht="34.950000000000003" customHeight="1">
      <c r="A344" s="251"/>
      <c r="B344" s="299">
        <v>197</v>
      </c>
      <c r="C344" s="262" t="s">
        <v>499</v>
      </c>
      <c r="D344" s="263" t="s">
        <v>500</v>
      </c>
      <c r="E344" s="263"/>
      <c r="F344" s="256" t="s">
        <v>157</v>
      </c>
      <c r="G344" s="258">
        <v>1</v>
      </c>
      <c r="H344" s="264"/>
      <c r="I344" s="257">
        <f>ROUND(G344*(H344),2)</f>
        <v>0</v>
      </c>
      <c r="J344" s="256">
        <f>ROUND(G344*(N344),2)</f>
        <v>0</v>
      </c>
      <c r="K344" s="261">
        <f>ROUND(G344*(O344),2)</f>
        <v>0</v>
      </c>
      <c r="L344" s="261">
        <f>ROUND(G344*(H344),2)</f>
        <v>0</v>
      </c>
      <c r="M344" s="261">
        <f>ROUND(G344*(H344),2)</f>
        <v>0</v>
      </c>
      <c r="N344" s="261">
        <v>0</v>
      </c>
      <c r="O344" s="261"/>
      <c r="P344" s="265"/>
      <c r="Q344" s="265"/>
      <c r="R344" s="265"/>
      <c r="S344" s="261">
        <f>ROUND(G344*(P344),3)</f>
        <v>0</v>
      </c>
      <c r="T344" s="261"/>
      <c r="U344" s="261"/>
      <c r="V344" s="274"/>
      <c r="W344" s="78"/>
      <c r="Z344">
        <v>0</v>
      </c>
    </row>
    <row r="345" spans="1:26" ht="25.05" customHeight="1">
      <c r="A345" s="251"/>
      <c r="B345" s="298">
        <v>198</v>
      </c>
      <c r="C345" s="252" t="s">
        <v>501</v>
      </c>
      <c r="D345" s="253" t="s">
        <v>502</v>
      </c>
      <c r="E345" s="253"/>
      <c r="F345" s="245" t="s">
        <v>426</v>
      </c>
      <c r="G345" s="247">
        <v>340.34</v>
      </c>
      <c r="H345" s="254"/>
      <c r="I345" s="246">
        <f>ROUND(G345*(H345),2)</f>
        <v>0</v>
      </c>
      <c r="J345" s="245">
        <f>ROUND(G345*(N345),2)</f>
        <v>0</v>
      </c>
      <c r="K345" s="250">
        <f>ROUND(G345*(O345),2)</f>
        <v>0</v>
      </c>
      <c r="L345" s="250">
        <f>ROUND(G345*(H345),2)</f>
        <v>0</v>
      </c>
      <c r="M345" s="250"/>
      <c r="N345" s="250">
        <v>0</v>
      </c>
      <c r="O345" s="250"/>
      <c r="P345" s="255">
        <v>7.0000000000000007E-5</v>
      </c>
      <c r="Q345" s="255"/>
      <c r="R345" s="255">
        <v>7.0000000000000007E-5</v>
      </c>
      <c r="S345" s="250">
        <f>ROUND(G345*(P345),3)</f>
        <v>2.4E-2</v>
      </c>
      <c r="T345" s="250"/>
      <c r="U345" s="250"/>
      <c r="V345" s="273"/>
      <c r="W345" s="78"/>
      <c r="Z345">
        <v>0</v>
      </c>
    </row>
    <row r="346" spans="1:26" ht="25.05" customHeight="1">
      <c r="A346" s="251"/>
      <c r="B346" s="299">
        <v>199</v>
      </c>
      <c r="C346" s="262" t="s">
        <v>503</v>
      </c>
      <c r="D346" s="263" t="s">
        <v>504</v>
      </c>
      <c r="E346" s="263"/>
      <c r="F346" s="256" t="s">
        <v>426</v>
      </c>
      <c r="G346" s="258">
        <v>340.34</v>
      </c>
      <c r="H346" s="264"/>
      <c r="I346" s="257">
        <f>ROUND(G346*(H346),2)</f>
        <v>0</v>
      </c>
      <c r="J346" s="256">
        <f>ROUND(G346*(N346),2)</f>
        <v>0</v>
      </c>
      <c r="K346" s="261">
        <f>ROUND(G346*(O346),2)</f>
        <v>0</v>
      </c>
      <c r="L346" s="261">
        <f>ROUND(G346*(H346),2)</f>
        <v>0</v>
      </c>
      <c r="M346" s="261">
        <f>ROUND(G346*(H346),2)</f>
        <v>0</v>
      </c>
      <c r="N346" s="261">
        <v>0</v>
      </c>
      <c r="O346" s="261"/>
      <c r="P346" s="265"/>
      <c r="Q346" s="265"/>
      <c r="R346" s="265"/>
      <c r="S346" s="261">
        <f>ROUND(G346*(P346),3)</f>
        <v>0</v>
      </c>
      <c r="T346" s="261"/>
      <c r="U346" s="261"/>
      <c r="V346" s="274"/>
      <c r="W346" s="78"/>
      <c r="Z346">
        <v>0</v>
      </c>
    </row>
    <row r="347" spans="1:26" ht="25.05" customHeight="1">
      <c r="A347" s="251"/>
      <c r="B347" s="298">
        <v>200</v>
      </c>
      <c r="C347" s="252" t="s">
        <v>501</v>
      </c>
      <c r="D347" s="253" t="s">
        <v>505</v>
      </c>
      <c r="E347" s="253"/>
      <c r="F347" s="245" t="s">
        <v>426</v>
      </c>
      <c r="G347" s="247">
        <v>3030</v>
      </c>
      <c r="H347" s="254"/>
      <c r="I347" s="246">
        <f>ROUND(G347*(H347),2)</f>
        <v>0</v>
      </c>
      <c r="J347" s="245">
        <f>ROUND(G347*(N347),2)</f>
        <v>0</v>
      </c>
      <c r="K347" s="250">
        <f>ROUND(G347*(O347),2)</f>
        <v>0</v>
      </c>
      <c r="L347" s="250">
        <f>ROUND(G347*(H347),2)</f>
        <v>0</v>
      </c>
      <c r="M347" s="250"/>
      <c r="N347" s="250">
        <v>0</v>
      </c>
      <c r="O347" s="250"/>
      <c r="P347" s="255">
        <v>7.0000000000000007E-5</v>
      </c>
      <c r="Q347" s="255"/>
      <c r="R347" s="255">
        <v>7.0000000000000007E-5</v>
      </c>
      <c r="S347" s="250">
        <f>ROUND(G347*(P347),3)</f>
        <v>0.21199999999999999</v>
      </c>
      <c r="T347" s="250"/>
      <c r="U347" s="250"/>
      <c r="V347" s="273"/>
      <c r="W347" s="78"/>
      <c r="Z347">
        <v>0</v>
      </c>
    </row>
    <row r="348" spans="1:26" ht="25.05" customHeight="1">
      <c r="A348" s="251"/>
      <c r="B348" s="299">
        <v>201</v>
      </c>
      <c r="C348" s="262" t="s">
        <v>506</v>
      </c>
      <c r="D348" s="263" t="s">
        <v>507</v>
      </c>
      <c r="E348" s="263"/>
      <c r="F348" s="256" t="s">
        <v>426</v>
      </c>
      <c r="G348" s="258">
        <v>3030</v>
      </c>
      <c r="H348" s="264"/>
      <c r="I348" s="257">
        <f>ROUND(G348*(H348),2)</f>
        <v>0</v>
      </c>
      <c r="J348" s="256">
        <f>ROUND(G348*(N348),2)</f>
        <v>0</v>
      </c>
      <c r="K348" s="261">
        <f>ROUND(G348*(O348),2)</f>
        <v>0</v>
      </c>
      <c r="L348" s="261">
        <f>ROUND(G348*(H348),2)</f>
        <v>0</v>
      </c>
      <c r="M348" s="261">
        <f>ROUND(G348*(H348),2)</f>
        <v>0</v>
      </c>
      <c r="N348" s="261">
        <v>0</v>
      </c>
      <c r="O348" s="261"/>
      <c r="P348" s="265"/>
      <c r="Q348" s="265"/>
      <c r="R348" s="265"/>
      <c r="S348" s="261">
        <f>ROUND(G348*(P348),3)</f>
        <v>0</v>
      </c>
      <c r="T348" s="261"/>
      <c r="U348" s="261"/>
      <c r="V348" s="274"/>
      <c r="W348" s="78"/>
      <c r="Z348">
        <v>0</v>
      </c>
    </row>
    <row r="349" spans="1:26" ht="25.05" customHeight="1">
      <c r="A349" s="251"/>
      <c r="B349" s="298">
        <v>202</v>
      </c>
      <c r="C349" s="252" t="s">
        <v>508</v>
      </c>
      <c r="D349" s="253" t="s">
        <v>509</v>
      </c>
      <c r="E349" s="253"/>
      <c r="F349" s="245" t="s">
        <v>426</v>
      </c>
      <c r="G349" s="247">
        <v>474</v>
      </c>
      <c r="H349" s="254"/>
      <c r="I349" s="246">
        <f>ROUND(G349*(H349),2)</f>
        <v>0</v>
      </c>
      <c r="J349" s="245">
        <f>ROUND(G349*(N349),2)</f>
        <v>0</v>
      </c>
      <c r="K349" s="250">
        <f>ROUND(G349*(O349),2)</f>
        <v>0</v>
      </c>
      <c r="L349" s="250">
        <f>ROUND(G349*(H349),2)</f>
        <v>0</v>
      </c>
      <c r="M349" s="250"/>
      <c r="N349" s="250">
        <v>0</v>
      </c>
      <c r="O349" s="250"/>
      <c r="P349" s="255">
        <v>7.0000000000000007E-5</v>
      </c>
      <c r="Q349" s="255"/>
      <c r="R349" s="255">
        <v>7.0000000000000007E-5</v>
      </c>
      <c r="S349" s="250">
        <f>ROUND(G349*(P349),3)</f>
        <v>3.3000000000000002E-2</v>
      </c>
      <c r="T349" s="250"/>
      <c r="U349" s="250"/>
      <c r="V349" s="273"/>
      <c r="W349" s="78"/>
      <c r="Z349">
        <v>0</v>
      </c>
    </row>
    <row r="350" spans="1:26" ht="25.05" customHeight="1">
      <c r="A350" s="251"/>
      <c r="B350" s="299">
        <v>203</v>
      </c>
      <c r="C350" s="262" t="s">
        <v>510</v>
      </c>
      <c r="D350" s="263" t="s">
        <v>511</v>
      </c>
      <c r="E350" s="263"/>
      <c r="F350" s="256" t="s">
        <v>426</v>
      </c>
      <c r="G350" s="258">
        <v>474</v>
      </c>
      <c r="H350" s="264"/>
      <c r="I350" s="257">
        <f>ROUND(G350*(H350),2)</f>
        <v>0</v>
      </c>
      <c r="J350" s="256">
        <f>ROUND(G350*(N350),2)</f>
        <v>0</v>
      </c>
      <c r="K350" s="261">
        <f>ROUND(G350*(O350),2)</f>
        <v>0</v>
      </c>
      <c r="L350" s="261">
        <f>ROUND(G350*(H350),2)</f>
        <v>0</v>
      </c>
      <c r="M350" s="261">
        <f>ROUND(G350*(H350),2)</f>
        <v>0</v>
      </c>
      <c r="N350" s="261">
        <v>0</v>
      </c>
      <c r="O350" s="261"/>
      <c r="P350" s="265"/>
      <c r="Q350" s="265"/>
      <c r="R350" s="265"/>
      <c r="S350" s="261">
        <f>ROUND(G350*(P350),3)</f>
        <v>0</v>
      </c>
      <c r="T350" s="261"/>
      <c r="U350" s="261"/>
      <c r="V350" s="274"/>
      <c r="W350" s="78"/>
      <c r="Z350">
        <v>0</v>
      </c>
    </row>
    <row r="351" spans="1:26" ht="25.05" customHeight="1">
      <c r="A351" s="251"/>
      <c r="B351" s="298">
        <v>204</v>
      </c>
      <c r="C351" s="252" t="s">
        <v>501</v>
      </c>
      <c r="D351" s="253" t="s">
        <v>512</v>
      </c>
      <c r="E351" s="253"/>
      <c r="F351" s="245" t="s">
        <v>426</v>
      </c>
      <c r="G351" s="247">
        <v>4891.3999999999996</v>
      </c>
      <c r="H351" s="254"/>
      <c r="I351" s="246">
        <f>ROUND(G351*(H351),2)</f>
        <v>0</v>
      </c>
      <c r="J351" s="245">
        <f>ROUND(G351*(N351),2)</f>
        <v>0</v>
      </c>
      <c r="K351" s="250">
        <f>ROUND(G351*(O351),2)</f>
        <v>0</v>
      </c>
      <c r="L351" s="250">
        <f>ROUND(G351*(H351),2)</f>
        <v>0</v>
      </c>
      <c r="M351" s="250"/>
      <c r="N351" s="250">
        <v>0</v>
      </c>
      <c r="O351" s="250"/>
      <c r="P351" s="255">
        <v>7.0000000000000007E-5</v>
      </c>
      <c r="Q351" s="255"/>
      <c r="R351" s="255">
        <v>7.0000000000000007E-5</v>
      </c>
      <c r="S351" s="250">
        <f>ROUND(G351*(P351),3)</f>
        <v>0.34200000000000003</v>
      </c>
      <c r="T351" s="250"/>
      <c r="U351" s="250"/>
      <c r="V351" s="273"/>
      <c r="W351" s="78"/>
      <c r="Z351">
        <v>0</v>
      </c>
    </row>
    <row r="352" spans="1:26" ht="25.05" customHeight="1">
      <c r="A352" s="251"/>
      <c r="B352" s="299">
        <v>205</v>
      </c>
      <c r="C352" s="262" t="s">
        <v>513</v>
      </c>
      <c r="D352" s="263" t="s">
        <v>514</v>
      </c>
      <c r="E352" s="263"/>
      <c r="F352" s="256" t="s">
        <v>426</v>
      </c>
      <c r="G352" s="258">
        <v>4891.3999999999996</v>
      </c>
      <c r="H352" s="264"/>
      <c r="I352" s="257">
        <f>ROUND(G352*(H352),2)</f>
        <v>0</v>
      </c>
      <c r="J352" s="256">
        <f>ROUND(G352*(N352),2)</f>
        <v>0</v>
      </c>
      <c r="K352" s="261">
        <f>ROUND(G352*(O352),2)</f>
        <v>0</v>
      </c>
      <c r="L352" s="261">
        <f>ROUND(G352*(H352),2)</f>
        <v>0</v>
      </c>
      <c r="M352" s="261">
        <f>ROUND(G352*(H352),2)</f>
        <v>0</v>
      </c>
      <c r="N352" s="261">
        <v>0</v>
      </c>
      <c r="O352" s="261"/>
      <c r="P352" s="265"/>
      <c r="Q352" s="265"/>
      <c r="R352" s="265"/>
      <c r="S352" s="261">
        <f>ROUND(G352*(P352),3)</f>
        <v>0</v>
      </c>
      <c r="T352" s="261"/>
      <c r="U352" s="261"/>
      <c r="V352" s="274"/>
      <c r="W352" s="78"/>
      <c r="Z352">
        <v>0</v>
      </c>
    </row>
    <row r="353" spans="1:26" ht="25.05" customHeight="1">
      <c r="A353" s="251"/>
      <c r="B353" s="298">
        <v>206</v>
      </c>
      <c r="C353" s="252" t="s">
        <v>515</v>
      </c>
      <c r="D353" s="253" t="s">
        <v>516</v>
      </c>
      <c r="E353" s="253"/>
      <c r="F353" s="245" t="s">
        <v>126</v>
      </c>
      <c r="G353" s="247">
        <v>229.536</v>
      </c>
      <c r="H353" s="254"/>
      <c r="I353" s="246">
        <f>ROUND(G353*(H353),2)</f>
        <v>0</v>
      </c>
      <c r="J353" s="245">
        <f>ROUND(G353*(N353),2)</f>
        <v>0</v>
      </c>
      <c r="K353" s="250">
        <f>ROUND(G353*(O353),2)</f>
        <v>0</v>
      </c>
      <c r="L353" s="250">
        <f>ROUND(G353*(H353),2)</f>
        <v>0</v>
      </c>
      <c r="M353" s="250"/>
      <c r="N353" s="250">
        <v>0</v>
      </c>
      <c r="O353" s="250"/>
      <c r="P353" s="255">
        <v>6.9999999999999999E-4</v>
      </c>
      <c r="Q353" s="255"/>
      <c r="R353" s="255">
        <v>6.9999999999999999E-4</v>
      </c>
      <c r="S353" s="250">
        <f>ROUND(G353*(P353),3)</f>
        <v>0.161</v>
      </c>
      <c r="T353" s="250"/>
      <c r="U353" s="250"/>
      <c r="V353" s="273"/>
      <c r="W353" s="78"/>
      <c r="Z353">
        <v>0</v>
      </c>
    </row>
    <row r="354" spans="1:26" ht="34.950000000000003" customHeight="1">
      <c r="A354" s="251"/>
      <c r="B354" s="299">
        <v>207</v>
      </c>
      <c r="C354" s="262" t="s">
        <v>517</v>
      </c>
      <c r="D354" s="263" t="s">
        <v>518</v>
      </c>
      <c r="E354" s="263"/>
      <c r="F354" s="256" t="s">
        <v>126</v>
      </c>
      <c r="G354" s="258">
        <v>263.96639999999996</v>
      </c>
      <c r="H354" s="264"/>
      <c r="I354" s="257">
        <f>ROUND(G354*(H354),2)</f>
        <v>0</v>
      </c>
      <c r="J354" s="256">
        <f>ROUND(G354*(N354),2)</f>
        <v>0</v>
      </c>
      <c r="K354" s="261">
        <f>ROUND(G354*(O354),2)</f>
        <v>0</v>
      </c>
      <c r="L354" s="261">
        <f>ROUND(G354*(H354),2)</f>
        <v>0</v>
      </c>
      <c r="M354" s="261">
        <f>ROUND(G354*(H354),2)</f>
        <v>0</v>
      </c>
      <c r="N354" s="261">
        <v>0</v>
      </c>
      <c r="O354" s="261"/>
      <c r="P354" s="265"/>
      <c r="Q354" s="265"/>
      <c r="R354" s="265"/>
      <c r="S354" s="261">
        <f>ROUND(G354*(P354),3)</f>
        <v>0</v>
      </c>
      <c r="T354" s="261"/>
      <c r="U354" s="261"/>
      <c r="V354" s="274"/>
      <c r="W354" s="78"/>
      <c r="Z354">
        <v>0</v>
      </c>
    </row>
    <row r="355" spans="1:26" ht="25.05" customHeight="1">
      <c r="A355" s="251"/>
      <c r="B355" s="298">
        <v>208</v>
      </c>
      <c r="C355" s="252" t="s">
        <v>501</v>
      </c>
      <c r="D355" s="253" t="s">
        <v>519</v>
      </c>
      <c r="E355" s="253"/>
      <c r="F355" s="245" t="s">
        <v>426</v>
      </c>
      <c r="G355" s="247">
        <v>2444.8000000000002</v>
      </c>
      <c r="H355" s="254"/>
      <c r="I355" s="246">
        <f>ROUND(G355*(H355),2)</f>
        <v>0</v>
      </c>
      <c r="J355" s="245">
        <f>ROUND(G355*(N355),2)</f>
        <v>0</v>
      </c>
      <c r="K355" s="250">
        <f>ROUND(G355*(O355),2)</f>
        <v>0</v>
      </c>
      <c r="L355" s="250">
        <f>ROUND(G355*(H355),2)</f>
        <v>0</v>
      </c>
      <c r="M355" s="250"/>
      <c r="N355" s="250">
        <v>0</v>
      </c>
      <c r="O355" s="250"/>
      <c r="P355" s="255">
        <v>7.0000000000000007E-5</v>
      </c>
      <c r="Q355" s="255"/>
      <c r="R355" s="255">
        <v>7.0000000000000007E-5</v>
      </c>
      <c r="S355" s="250">
        <f>ROUND(G355*(P355),3)</f>
        <v>0.17100000000000001</v>
      </c>
      <c r="T355" s="250"/>
      <c r="U355" s="250"/>
      <c r="V355" s="273"/>
      <c r="W355" s="78"/>
      <c r="Z355">
        <v>0</v>
      </c>
    </row>
    <row r="356" spans="1:26" ht="25.05" customHeight="1">
      <c r="A356" s="251"/>
      <c r="B356" s="299">
        <v>209</v>
      </c>
      <c r="C356" s="262" t="s">
        <v>520</v>
      </c>
      <c r="D356" s="263" t="s">
        <v>521</v>
      </c>
      <c r="E356" s="263"/>
      <c r="F356" s="256" t="s">
        <v>426</v>
      </c>
      <c r="G356" s="258">
        <v>2444.8000000000002</v>
      </c>
      <c r="H356" s="264"/>
      <c r="I356" s="257">
        <f>ROUND(G356*(H356),2)</f>
        <v>0</v>
      </c>
      <c r="J356" s="256">
        <f>ROUND(G356*(N356),2)</f>
        <v>0</v>
      </c>
      <c r="K356" s="261">
        <f>ROUND(G356*(O356),2)</f>
        <v>0</v>
      </c>
      <c r="L356" s="261">
        <f>ROUND(G356*(H356),2)</f>
        <v>0</v>
      </c>
      <c r="M356" s="261">
        <f>ROUND(G356*(H356),2)</f>
        <v>0</v>
      </c>
      <c r="N356" s="261">
        <v>0</v>
      </c>
      <c r="O356" s="261"/>
      <c r="P356" s="265"/>
      <c r="Q356" s="265"/>
      <c r="R356" s="265"/>
      <c r="S356" s="261">
        <f>ROUND(G356*(P356),3)</f>
        <v>0</v>
      </c>
      <c r="T356" s="261"/>
      <c r="U356" s="261"/>
      <c r="V356" s="274"/>
      <c r="W356" s="78"/>
      <c r="Z356">
        <v>0</v>
      </c>
    </row>
    <row r="357" spans="1:26" ht="25.05" customHeight="1">
      <c r="A357" s="251"/>
      <c r="B357" s="298">
        <v>210</v>
      </c>
      <c r="C357" s="252" t="s">
        <v>501</v>
      </c>
      <c r="D357" s="253" t="s">
        <v>522</v>
      </c>
      <c r="E357" s="253"/>
      <c r="F357" s="245" t="s">
        <v>426</v>
      </c>
      <c r="G357" s="247">
        <v>1852.5</v>
      </c>
      <c r="H357" s="254"/>
      <c r="I357" s="246">
        <f>ROUND(G357*(H357),2)</f>
        <v>0</v>
      </c>
      <c r="J357" s="245">
        <f>ROUND(G357*(N357),2)</f>
        <v>0</v>
      </c>
      <c r="K357" s="250">
        <f>ROUND(G357*(O357),2)</f>
        <v>0</v>
      </c>
      <c r="L357" s="250">
        <f>ROUND(G357*(H357),2)</f>
        <v>0</v>
      </c>
      <c r="M357" s="250"/>
      <c r="N357" s="250">
        <v>0</v>
      </c>
      <c r="O357" s="250"/>
      <c r="P357" s="255">
        <v>7.0000000000000007E-5</v>
      </c>
      <c r="Q357" s="255"/>
      <c r="R357" s="255">
        <v>7.0000000000000007E-5</v>
      </c>
      <c r="S357" s="250">
        <f>ROUND(G357*(P357),3)</f>
        <v>0.13</v>
      </c>
      <c r="T357" s="250"/>
      <c r="U357" s="250"/>
      <c r="V357" s="273"/>
      <c r="W357" s="78"/>
      <c r="Z357">
        <v>0</v>
      </c>
    </row>
    <row r="358" spans="1:26" ht="25.05" customHeight="1">
      <c r="A358" s="251"/>
      <c r="B358" s="299">
        <v>211</v>
      </c>
      <c r="C358" s="262" t="s">
        <v>523</v>
      </c>
      <c r="D358" s="263" t="s">
        <v>524</v>
      </c>
      <c r="E358" s="263"/>
      <c r="F358" s="256" t="s">
        <v>426</v>
      </c>
      <c r="G358" s="258">
        <v>1852.5</v>
      </c>
      <c r="H358" s="264"/>
      <c r="I358" s="257">
        <f>ROUND(G358*(H358),2)</f>
        <v>0</v>
      </c>
      <c r="J358" s="256">
        <f>ROUND(G358*(N358),2)</f>
        <v>0</v>
      </c>
      <c r="K358" s="261">
        <f>ROUND(G358*(O358),2)</f>
        <v>0</v>
      </c>
      <c r="L358" s="261">
        <f>ROUND(G358*(H358),2)</f>
        <v>0</v>
      </c>
      <c r="M358" s="261">
        <f>ROUND(G358*(H358),2)</f>
        <v>0</v>
      </c>
      <c r="N358" s="261">
        <v>0</v>
      </c>
      <c r="O358" s="261"/>
      <c r="P358" s="265"/>
      <c r="Q358" s="265"/>
      <c r="R358" s="265"/>
      <c r="S358" s="261">
        <f>ROUND(G358*(P358),3)</f>
        <v>0</v>
      </c>
      <c r="T358" s="261"/>
      <c r="U358" s="261"/>
      <c r="V358" s="274"/>
      <c r="W358" s="78"/>
      <c r="Z358">
        <v>0</v>
      </c>
    </row>
    <row r="359" spans="1:26" ht="25.05" customHeight="1">
      <c r="A359" s="251"/>
      <c r="B359" s="298">
        <v>212</v>
      </c>
      <c r="C359" s="252" t="s">
        <v>501</v>
      </c>
      <c r="D359" s="253" t="s">
        <v>525</v>
      </c>
      <c r="E359" s="253"/>
      <c r="F359" s="245" t="s">
        <v>426</v>
      </c>
      <c r="G359" s="247">
        <v>579.70000000000005</v>
      </c>
      <c r="H359" s="254"/>
      <c r="I359" s="246">
        <f>ROUND(G359*(H359),2)</f>
        <v>0</v>
      </c>
      <c r="J359" s="245">
        <f>ROUND(G359*(N359),2)</f>
        <v>0</v>
      </c>
      <c r="K359" s="250">
        <f>ROUND(G359*(O359),2)</f>
        <v>0</v>
      </c>
      <c r="L359" s="250">
        <f>ROUND(G359*(H359),2)</f>
        <v>0</v>
      </c>
      <c r="M359" s="250"/>
      <c r="N359" s="250">
        <v>0</v>
      </c>
      <c r="O359" s="250"/>
      <c r="P359" s="255">
        <v>7.0000000000000007E-5</v>
      </c>
      <c r="Q359" s="255"/>
      <c r="R359" s="255">
        <v>7.0000000000000007E-5</v>
      </c>
      <c r="S359" s="250">
        <f>ROUND(G359*(P359),3)</f>
        <v>4.1000000000000002E-2</v>
      </c>
      <c r="T359" s="250"/>
      <c r="U359" s="250"/>
      <c r="V359" s="273"/>
      <c r="W359" s="78"/>
      <c r="Z359">
        <v>0</v>
      </c>
    </row>
    <row r="360" spans="1:26" ht="25.05" customHeight="1">
      <c r="A360" s="251"/>
      <c r="B360" s="299">
        <v>213</v>
      </c>
      <c r="C360" s="262" t="s">
        <v>526</v>
      </c>
      <c r="D360" s="263" t="s">
        <v>527</v>
      </c>
      <c r="E360" s="263"/>
      <c r="F360" s="256" t="s">
        <v>426</v>
      </c>
      <c r="G360" s="258">
        <v>579.70000000000005</v>
      </c>
      <c r="H360" s="264"/>
      <c r="I360" s="257">
        <f>ROUND(G360*(H360),2)</f>
        <v>0</v>
      </c>
      <c r="J360" s="256">
        <f>ROUND(G360*(N360),2)</f>
        <v>0</v>
      </c>
      <c r="K360" s="261">
        <f>ROUND(G360*(O360),2)</f>
        <v>0</v>
      </c>
      <c r="L360" s="261">
        <f>ROUND(G360*(H360),2)</f>
        <v>0</v>
      </c>
      <c r="M360" s="261">
        <f>ROUND(G360*(H360),2)</f>
        <v>0</v>
      </c>
      <c r="N360" s="261">
        <v>0</v>
      </c>
      <c r="O360" s="261"/>
      <c r="P360" s="265"/>
      <c r="Q360" s="265"/>
      <c r="R360" s="265"/>
      <c r="S360" s="261">
        <f>ROUND(G360*(P360),3)</f>
        <v>0</v>
      </c>
      <c r="T360" s="261"/>
      <c r="U360" s="261"/>
      <c r="V360" s="274"/>
      <c r="W360" s="78"/>
      <c r="Z360">
        <v>0</v>
      </c>
    </row>
    <row r="361" spans="1:26">
      <c r="A361" s="13"/>
      <c r="B361" s="297"/>
      <c r="C361" s="243">
        <v>767</v>
      </c>
      <c r="D361" s="244" t="s">
        <v>418</v>
      </c>
      <c r="E361" s="244"/>
      <c r="F361" s="13"/>
      <c r="G361" s="242"/>
      <c r="H361" s="199"/>
      <c r="I361" s="203">
        <f>ROUND((SUM(I294:I360))/1,2)</f>
        <v>0</v>
      </c>
      <c r="J361" s="13"/>
      <c r="K361" s="13"/>
      <c r="L361" s="13">
        <f>ROUND((SUM(L294:L360))/1,2)</f>
        <v>0</v>
      </c>
      <c r="M361" s="13">
        <f>ROUND((SUM(M294:M360))/1,2)</f>
        <v>0</v>
      </c>
      <c r="N361" s="13"/>
      <c r="O361" s="13"/>
      <c r="P361" s="13"/>
      <c r="Q361" s="13"/>
      <c r="R361" s="13"/>
      <c r="S361" s="13">
        <f>ROUND((SUM(S294:S360))/1,2)</f>
        <v>1.47</v>
      </c>
      <c r="T361" s="13"/>
      <c r="U361" s="13"/>
      <c r="V361" s="275">
        <f>ROUND((SUM(V294:V360))/1,2)</f>
        <v>0.5</v>
      </c>
      <c r="W361" s="302"/>
      <c r="X361" s="197"/>
      <c r="Y361" s="197"/>
      <c r="Z361" s="197"/>
    </row>
    <row r="362" spans="1:26">
      <c r="A362" s="1"/>
      <c r="B362" s="290"/>
      <c r="C362" s="1"/>
      <c r="D362" s="1"/>
      <c r="E362" s="1"/>
      <c r="F362" s="1"/>
      <c r="G362" s="231"/>
      <c r="H362" s="191"/>
      <c r="I362" s="19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276"/>
      <c r="W362" s="78"/>
    </row>
    <row r="363" spans="1:26">
      <c r="A363" s="13"/>
      <c r="B363" s="297"/>
      <c r="C363" s="243">
        <v>771</v>
      </c>
      <c r="D363" s="244" t="s">
        <v>528</v>
      </c>
      <c r="E363" s="244"/>
      <c r="F363" s="13"/>
      <c r="G363" s="242"/>
      <c r="H363" s="199"/>
      <c r="I363" s="199"/>
      <c r="J363" s="13"/>
      <c r="K363" s="13"/>
      <c r="L363" s="13"/>
      <c r="M363" s="13"/>
      <c r="N363" s="13"/>
      <c r="O363" s="13"/>
      <c r="P363" s="13"/>
      <c r="Q363" s="13"/>
      <c r="R363" s="13"/>
      <c r="S363" s="13"/>
      <c r="T363" s="13"/>
      <c r="U363" s="13"/>
      <c r="V363" s="272"/>
      <c r="W363" s="302"/>
      <c r="X363" s="197"/>
      <c r="Y363" s="197"/>
      <c r="Z363" s="197"/>
    </row>
    <row r="364" spans="1:26" ht="25.05" customHeight="1">
      <c r="A364" s="251"/>
      <c r="B364" s="298">
        <v>214</v>
      </c>
      <c r="C364" s="252" t="s">
        <v>529</v>
      </c>
      <c r="D364" s="253" t="s">
        <v>530</v>
      </c>
      <c r="E364" s="253"/>
      <c r="F364" s="245" t="s">
        <v>126</v>
      </c>
      <c r="G364" s="247">
        <v>55.25</v>
      </c>
      <c r="H364" s="254"/>
      <c r="I364" s="246">
        <f>ROUND(G364*(H364),2)</f>
        <v>0</v>
      </c>
      <c r="J364" s="245">
        <f>ROUND(G364*(N364),2)</f>
        <v>0</v>
      </c>
      <c r="K364" s="250">
        <f>ROUND(G364*(O364),2)</f>
        <v>0</v>
      </c>
      <c r="L364" s="250">
        <f>ROUND(G364*(H364),2)</f>
        <v>0</v>
      </c>
      <c r="M364" s="250"/>
      <c r="N364" s="250">
        <v>0</v>
      </c>
      <c r="O364" s="250"/>
      <c r="P364" s="255">
        <v>5.3E-3</v>
      </c>
      <c r="Q364" s="255"/>
      <c r="R364" s="255">
        <v>5.3E-3</v>
      </c>
      <c r="S364" s="250">
        <f>ROUND(G364*(P364),3)</f>
        <v>0.29299999999999998</v>
      </c>
      <c r="T364" s="250"/>
      <c r="U364" s="250"/>
      <c r="V364" s="273"/>
      <c r="W364" s="78"/>
      <c r="Z364">
        <v>0</v>
      </c>
    </row>
    <row r="365" spans="1:26" ht="25.05" customHeight="1">
      <c r="A365" s="251"/>
      <c r="B365" s="299">
        <v>215</v>
      </c>
      <c r="C365" s="262" t="s">
        <v>531</v>
      </c>
      <c r="D365" s="263" t="s">
        <v>532</v>
      </c>
      <c r="E365" s="263"/>
      <c r="F365" s="256" t="s">
        <v>243</v>
      </c>
      <c r="G365" s="258">
        <v>58.012500000000003</v>
      </c>
      <c r="H365" s="264"/>
      <c r="I365" s="257">
        <f>ROUND(G365*(H365),2)</f>
        <v>0</v>
      </c>
      <c r="J365" s="256">
        <f>ROUND(G365*(N365),2)</f>
        <v>0</v>
      </c>
      <c r="K365" s="261">
        <f>ROUND(G365*(O365),2)</f>
        <v>0</v>
      </c>
      <c r="L365" s="261">
        <f>ROUND(G365*(H365),2)</f>
        <v>0</v>
      </c>
      <c r="M365" s="261">
        <f>ROUND(G365*(H365),2)</f>
        <v>0</v>
      </c>
      <c r="N365" s="261">
        <v>0</v>
      </c>
      <c r="O365" s="261"/>
      <c r="P365" s="265">
        <v>1.7999999999999999E-2</v>
      </c>
      <c r="Q365" s="265"/>
      <c r="R365" s="265">
        <v>1.7999999999999999E-2</v>
      </c>
      <c r="S365" s="261">
        <f>ROUND(G365*(P365),3)</f>
        <v>1.044</v>
      </c>
      <c r="T365" s="261"/>
      <c r="U365" s="261"/>
      <c r="V365" s="274"/>
      <c r="W365" s="78"/>
      <c r="Z365">
        <v>0</v>
      </c>
    </row>
    <row r="366" spans="1:26" ht="25.05" customHeight="1">
      <c r="A366" s="251"/>
      <c r="B366" s="298">
        <v>216</v>
      </c>
      <c r="C366" s="252" t="s">
        <v>533</v>
      </c>
      <c r="D366" s="253" t="s">
        <v>534</v>
      </c>
      <c r="E366" s="253"/>
      <c r="F366" s="245" t="s">
        <v>248</v>
      </c>
      <c r="G366" s="247">
        <v>2.9906840808094395</v>
      </c>
      <c r="H366" s="254"/>
      <c r="I366" s="246">
        <f>ROUND(G366*(H366),2)</f>
        <v>0</v>
      </c>
      <c r="J366" s="245">
        <f>ROUND(G366*(N366),2)</f>
        <v>0</v>
      </c>
      <c r="K366" s="250">
        <f>ROUND(G366*(O366),2)</f>
        <v>0</v>
      </c>
      <c r="L366" s="250">
        <f>ROUND(G366*(H366),2)</f>
        <v>0</v>
      </c>
      <c r="M366" s="250"/>
      <c r="N366" s="250">
        <v>0</v>
      </c>
      <c r="O366" s="250"/>
      <c r="P366" s="255"/>
      <c r="Q366" s="255"/>
      <c r="R366" s="255"/>
      <c r="S366" s="250">
        <f>ROUND(G366*(P366),3)</f>
        <v>0</v>
      </c>
      <c r="T366" s="250"/>
      <c r="U366" s="250"/>
      <c r="V366" s="273"/>
      <c r="W366" s="78"/>
      <c r="Z366">
        <v>0</v>
      </c>
    </row>
    <row r="367" spans="1:26">
      <c r="A367" s="13"/>
      <c r="B367" s="297"/>
      <c r="C367" s="243">
        <v>771</v>
      </c>
      <c r="D367" s="244" t="s">
        <v>528</v>
      </c>
      <c r="E367" s="244"/>
      <c r="F367" s="13"/>
      <c r="G367" s="242"/>
      <c r="H367" s="199"/>
      <c r="I367" s="203">
        <f>ROUND((SUM(I363:I366))/1,2)</f>
        <v>0</v>
      </c>
      <c r="J367" s="13"/>
      <c r="K367" s="13"/>
      <c r="L367" s="13">
        <f>ROUND((SUM(L363:L366))/1,2)</f>
        <v>0</v>
      </c>
      <c r="M367" s="13">
        <f>ROUND((SUM(M363:M366))/1,2)</f>
        <v>0</v>
      </c>
      <c r="N367" s="13"/>
      <c r="O367" s="13"/>
      <c r="P367" s="13"/>
      <c r="Q367" s="13"/>
      <c r="R367" s="13"/>
      <c r="S367" s="13">
        <f>ROUND((SUM(S363:S366))/1,2)</f>
        <v>1.34</v>
      </c>
      <c r="T367" s="13"/>
      <c r="U367" s="13"/>
      <c r="V367" s="275">
        <f>ROUND((SUM(V363:V366))/1,2)</f>
        <v>0</v>
      </c>
      <c r="W367" s="302"/>
      <c r="X367" s="197"/>
      <c r="Y367" s="197"/>
      <c r="Z367" s="197"/>
    </row>
    <row r="368" spans="1:26">
      <c r="A368" s="1"/>
      <c r="B368" s="290"/>
      <c r="C368" s="1"/>
      <c r="D368" s="1"/>
      <c r="E368" s="1"/>
      <c r="F368" s="1"/>
      <c r="G368" s="231"/>
      <c r="H368" s="191"/>
      <c r="I368" s="19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276"/>
      <c r="W368" s="78"/>
    </row>
    <row r="369" spans="1:26">
      <c r="A369" s="13"/>
      <c r="B369" s="297"/>
      <c r="C369" s="243">
        <v>776</v>
      </c>
      <c r="D369" s="244" t="s">
        <v>535</v>
      </c>
      <c r="E369" s="244"/>
      <c r="F369" s="13"/>
      <c r="G369" s="242"/>
      <c r="H369" s="199"/>
      <c r="I369" s="199"/>
      <c r="J369" s="13"/>
      <c r="K369" s="13"/>
      <c r="L369" s="13"/>
      <c r="M369" s="13"/>
      <c r="N369" s="13"/>
      <c r="O369" s="13"/>
      <c r="P369" s="13"/>
      <c r="Q369" s="13"/>
      <c r="R369" s="13"/>
      <c r="S369" s="13"/>
      <c r="T369" s="13"/>
      <c r="U369" s="13"/>
      <c r="V369" s="272"/>
      <c r="W369" s="302"/>
      <c r="X369" s="197"/>
      <c r="Y369" s="197"/>
      <c r="Z369" s="197"/>
    </row>
    <row r="370" spans="1:26" ht="25.05" customHeight="1">
      <c r="A370" s="251"/>
      <c r="B370" s="298">
        <v>217</v>
      </c>
      <c r="C370" s="252" t="s">
        <v>536</v>
      </c>
      <c r="D370" s="253" t="s">
        <v>537</v>
      </c>
      <c r="E370" s="253"/>
      <c r="F370" s="245" t="s">
        <v>126</v>
      </c>
      <c r="G370" s="247">
        <v>233.28825000000001</v>
      </c>
      <c r="H370" s="254"/>
      <c r="I370" s="246">
        <f>ROUND(G370*(H370),2)</f>
        <v>0</v>
      </c>
      <c r="J370" s="245">
        <f>ROUND(G370*(N370),2)</f>
        <v>0</v>
      </c>
      <c r="K370" s="250">
        <f>ROUND(G370*(O370),2)</f>
        <v>0</v>
      </c>
      <c r="L370" s="250">
        <f>ROUND(G370*(H370),2)</f>
        <v>0</v>
      </c>
      <c r="M370" s="250"/>
      <c r="N370" s="250">
        <v>0</v>
      </c>
      <c r="O370" s="250"/>
      <c r="P370" s="255">
        <v>2.3000000000000001E-4</v>
      </c>
      <c r="Q370" s="255"/>
      <c r="R370" s="255">
        <v>2.3000000000000001E-4</v>
      </c>
      <c r="S370" s="250">
        <f>ROUND(G370*(P370),3)</f>
        <v>5.3999999999999999E-2</v>
      </c>
      <c r="T370" s="250"/>
      <c r="U370" s="250"/>
      <c r="V370" s="273"/>
      <c r="W370" s="78"/>
      <c r="Z370">
        <v>0</v>
      </c>
    </row>
    <row r="371" spans="1:26" ht="25.05" customHeight="1">
      <c r="A371" s="251"/>
      <c r="B371" s="298">
        <v>218</v>
      </c>
      <c r="C371" s="252" t="s">
        <v>538</v>
      </c>
      <c r="D371" s="253" t="s">
        <v>539</v>
      </c>
      <c r="E371" s="253"/>
      <c r="F371" s="245" t="s">
        <v>248</v>
      </c>
      <c r="G371" s="247">
        <v>0.26005948528777734</v>
      </c>
      <c r="H371" s="254"/>
      <c r="I371" s="246">
        <f>ROUND(G371*(H371),2)</f>
        <v>0</v>
      </c>
      <c r="J371" s="245">
        <f>ROUND(G371*(N371),2)</f>
        <v>0</v>
      </c>
      <c r="K371" s="250">
        <f>ROUND(G371*(O371),2)</f>
        <v>0</v>
      </c>
      <c r="L371" s="250">
        <f>ROUND(G371*(H371),2)</f>
        <v>0</v>
      </c>
      <c r="M371" s="250"/>
      <c r="N371" s="250">
        <v>0</v>
      </c>
      <c r="O371" s="250"/>
      <c r="P371" s="255"/>
      <c r="Q371" s="255"/>
      <c r="R371" s="255"/>
      <c r="S371" s="250">
        <f>ROUND(G371*(P371),3)</f>
        <v>0</v>
      </c>
      <c r="T371" s="250"/>
      <c r="U371" s="250"/>
      <c r="V371" s="273"/>
      <c r="W371" s="78"/>
      <c r="Z371">
        <v>0</v>
      </c>
    </row>
    <row r="372" spans="1:26" ht="25.05" customHeight="1">
      <c r="A372" s="251"/>
      <c r="B372" s="298">
        <v>219</v>
      </c>
      <c r="C372" s="252" t="s">
        <v>540</v>
      </c>
      <c r="D372" s="253" t="s">
        <v>541</v>
      </c>
      <c r="E372" s="253"/>
      <c r="F372" s="245" t="s">
        <v>126</v>
      </c>
      <c r="G372" s="247">
        <v>233.28825000000001</v>
      </c>
      <c r="H372" s="254"/>
      <c r="I372" s="246">
        <f>ROUND(G372*(H372),2)</f>
        <v>0</v>
      </c>
      <c r="J372" s="245">
        <f>ROUND(G372*(N372),2)</f>
        <v>0</v>
      </c>
      <c r="K372" s="250">
        <f>ROUND(G372*(O372),2)</f>
        <v>0</v>
      </c>
      <c r="L372" s="250">
        <f>ROUND(G372*(H372),2)</f>
        <v>0</v>
      </c>
      <c r="M372" s="250"/>
      <c r="N372" s="250">
        <v>0</v>
      </c>
      <c r="O372" s="250"/>
      <c r="P372" s="255">
        <v>4.0000000000000003E-5</v>
      </c>
      <c r="Q372" s="255"/>
      <c r="R372" s="255">
        <v>4.0000000000000003E-5</v>
      </c>
      <c r="S372" s="250">
        <f>ROUND(G372*(P372),3)</f>
        <v>8.9999999999999993E-3</v>
      </c>
      <c r="T372" s="250"/>
      <c r="U372" s="250"/>
      <c r="V372" s="273"/>
      <c r="W372" s="78"/>
      <c r="Z372">
        <v>0</v>
      </c>
    </row>
    <row r="373" spans="1:26" ht="25.05" customHeight="1">
      <c r="A373" s="251"/>
      <c r="B373" s="298">
        <v>220</v>
      </c>
      <c r="C373" s="252" t="s">
        <v>542</v>
      </c>
      <c r="D373" s="253" t="s">
        <v>543</v>
      </c>
      <c r="E373" s="253"/>
      <c r="F373" s="245" t="s">
        <v>544</v>
      </c>
      <c r="G373" s="247">
        <v>164.49700000000001</v>
      </c>
      <c r="H373" s="254"/>
      <c r="I373" s="246">
        <f>ROUND(G373*(H373),2)</f>
        <v>0</v>
      </c>
      <c r="J373" s="245">
        <f>ROUND(G373*(N373),2)</f>
        <v>0</v>
      </c>
      <c r="K373" s="250">
        <f>ROUND(G373*(O373),2)</f>
        <v>0</v>
      </c>
      <c r="L373" s="250">
        <f>ROUND(G373*(H373),2)</f>
        <v>0</v>
      </c>
      <c r="M373" s="250"/>
      <c r="N373" s="250">
        <v>0</v>
      </c>
      <c r="O373" s="250"/>
      <c r="P373" s="255">
        <v>4.0000000000000003E-5</v>
      </c>
      <c r="Q373" s="255"/>
      <c r="R373" s="255">
        <v>4.0000000000000003E-5</v>
      </c>
      <c r="S373" s="250">
        <f>ROUND(G373*(P373),3)</f>
        <v>7.0000000000000001E-3</v>
      </c>
      <c r="T373" s="250"/>
      <c r="U373" s="250"/>
      <c r="V373" s="273"/>
      <c r="W373" s="78"/>
      <c r="Z373">
        <v>0</v>
      </c>
    </row>
    <row r="374" spans="1:26" ht="25.05" customHeight="1">
      <c r="A374" s="251"/>
      <c r="B374" s="299">
        <v>221</v>
      </c>
      <c r="C374" s="262" t="s">
        <v>545</v>
      </c>
      <c r="D374" s="263" t="s">
        <v>546</v>
      </c>
      <c r="E374" s="263"/>
      <c r="F374" s="256" t="s">
        <v>544</v>
      </c>
      <c r="G374" s="258">
        <v>167.78694000000002</v>
      </c>
      <c r="H374" s="264"/>
      <c r="I374" s="257">
        <f>ROUND(G374*(H374),2)</f>
        <v>0</v>
      </c>
      <c r="J374" s="256">
        <f>ROUND(G374*(N374),2)</f>
        <v>0</v>
      </c>
      <c r="K374" s="261">
        <f>ROUND(G374*(O374),2)</f>
        <v>0</v>
      </c>
      <c r="L374" s="261">
        <f>ROUND(G374*(H374),2)</f>
        <v>0</v>
      </c>
      <c r="M374" s="261">
        <f>ROUND(G374*(H374),2)</f>
        <v>0</v>
      </c>
      <c r="N374" s="261">
        <v>0</v>
      </c>
      <c r="O374" s="261"/>
      <c r="P374" s="265">
        <v>1.2E-4</v>
      </c>
      <c r="Q374" s="265"/>
      <c r="R374" s="265">
        <v>1.2E-4</v>
      </c>
      <c r="S374" s="261">
        <f>ROUND(G374*(P374),3)</f>
        <v>0.02</v>
      </c>
      <c r="T374" s="261"/>
      <c r="U374" s="261"/>
      <c r="V374" s="274"/>
      <c r="W374" s="78"/>
      <c r="Z374">
        <v>0</v>
      </c>
    </row>
    <row r="375" spans="1:26" ht="25.05" customHeight="1">
      <c r="A375" s="251"/>
      <c r="B375" s="299">
        <v>222</v>
      </c>
      <c r="C375" s="262" t="s">
        <v>547</v>
      </c>
      <c r="D375" s="263" t="s">
        <v>548</v>
      </c>
      <c r="E375" s="263"/>
      <c r="F375" s="256" t="s">
        <v>126</v>
      </c>
      <c r="G375" s="258">
        <v>240.28664000000003</v>
      </c>
      <c r="H375" s="264"/>
      <c r="I375" s="257">
        <f>ROUND(G375*(H375),2)</f>
        <v>0</v>
      </c>
      <c r="J375" s="256">
        <f>ROUND(G375*(N375),2)</f>
        <v>0</v>
      </c>
      <c r="K375" s="261">
        <f>ROUND(G375*(O375),2)</f>
        <v>0</v>
      </c>
      <c r="L375" s="261">
        <f>ROUND(G375*(H375),2)</f>
        <v>0</v>
      </c>
      <c r="M375" s="261">
        <f>ROUND(G375*(H375),2)</f>
        <v>0</v>
      </c>
      <c r="N375" s="261">
        <v>0</v>
      </c>
      <c r="O375" s="261"/>
      <c r="P375" s="265">
        <v>3.5999999999999999E-3</v>
      </c>
      <c r="Q375" s="265"/>
      <c r="R375" s="265">
        <v>3.5999999999999999E-3</v>
      </c>
      <c r="S375" s="261">
        <f>ROUND(G375*(P375),3)</f>
        <v>0.86499999999999999</v>
      </c>
      <c r="T375" s="261"/>
      <c r="U375" s="261"/>
      <c r="V375" s="274"/>
      <c r="W375" s="78"/>
      <c r="Z375">
        <v>0</v>
      </c>
    </row>
    <row r="376" spans="1:26">
      <c r="A376" s="13"/>
      <c r="B376" s="297"/>
      <c r="C376" s="243">
        <v>776</v>
      </c>
      <c r="D376" s="244" t="s">
        <v>535</v>
      </c>
      <c r="E376" s="244"/>
      <c r="F376" s="13"/>
      <c r="G376" s="242"/>
      <c r="H376" s="199"/>
      <c r="I376" s="203">
        <f>ROUND((SUM(I369:I375))/1,2)</f>
        <v>0</v>
      </c>
      <c r="J376" s="13"/>
      <c r="K376" s="13"/>
      <c r="L376" s="13">
        <f>ROUND((SUM(L369:L375))/1,2)</f>
        <v>0</v>
      </c>
      <c r="M376" s="13">
        <f>ROUND((SUM(M369:M375))/1,2)</f>
        <v>0</v>
      </c>
      <c r="N376" s="13"/>
      <c r="O376" s="13"/>
      <c r="P376" s="13"/>
      <c r="Q376" s="13"/>
      <c r="R376" s="13"/>
      <c r="S376" s="13">
        <f>ROUND((SUM(S369:S375))/1,2)</f>
        <v>0.96</v>
      </c>
      <c r="T376" s="13"/>
      <c r="U376" s="13"/>
      <c r="V376" s="275">
        <f>ROUND((SUM(V369:V375))/1,2)</f>
        <v>0</v>
      </c>
      <c r="W376" s="302"/>
      <c r="X376" s="197"/>
      <c r="Y376" s="197"/>
      <c r="Z376" s="197"/>
    </row>
    <row r="377" spans="1:26">
      <c r="A377" s="1"/>
      <c r="B377" s="290"/>
      <c r="C377" s="1"/>
      <c r="D377" s="1"/>
      <c r="E377" s="1"/>
      <c r="F377" s="1"/>
      <c r="G377" s="231"/>
      <c r="H377" s="191"/>
      <c r="I377" s="19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276"/>
      <c r="W377" s="78"/>
    </row>
    <row r="378" spans="1:26">
      <c r="A378" s="13"/>
      <c r="B378" s="297"/>
      <c r="C378" s="243">
        <v>781</v>
      </c>
      <c r="D378" s="244" t="s">
        <v>549</v>
      </c>
      <c r="E378" s="244"/>
      <c r="F378" s="13"/>
      <c r="G378" s="242"/>
      <c r="H378" s="199"/>
      <c r="I378" s="199"/>
      <c r="J378" s="13"/>
      <c r="K378" s="13"/>
      <c r="L378" s="13"/>
      <c r="M378" s="13"/>
      <c r="N378" s="13"/>
      <c r="O378" s="13"/>
      <c r="P378" s="13"/>
      <c r="Q378" s="13"/>
      <c r="R378" s="13"/>
      <c r="S378" s="13"/>
      <c r="T378" s="13"/>
      <c r="U378" s="13"/>
      <c r="V378" s="272"/>
      <c r="W378" s="302"/>
      <c r="X378" s="197"/>
      <c r="Y378" s="197"/>
      <c r="Z378" s="197"/>
    </row>
    <row r="379" spans="1:26" ht="25.05" customHeight="1">
      <c r="A379" s="251"/>
      <c r="B379" s="298">
        <v>223</v>
      </c>
      <c r="C379" s="252" t="s">
        <v>550</v>
      </c>
      <c r="D379" s="253" t="s">
        <v>551</v>
      </c>
      <c r="E379" s="253"/>
      <c r="F379" s="245" t="s">
        <v>126</v>
      </c>
      <c r="G379" s="247">
        <v>186.73129999999995</v>
      </c>
      <c r="H379" s="254"/>
      <c r="I379" s="246">
        <f>ROUND(G379*(H379),2)</f>
        <v>0</v>
      </c>
      <c r="J379" s="245">
        <f>ROUND(G379*(N379),2)</f>
        <v>0</v>
      </c>
      <c r="K379" s="250">
        <f>ROUND(G379*(O379),2)</f>
        <v>0</v>
      </c>
      <c r="L379" s="250">
        <f>ROUND(G379*(H379),2)</f>
        <v>0</v>
      </c>
      <c r="M379" s="250"/>
      <c r="N379" s="250">
        <v>0</v>
      </c>
      <c r="O379" s="250"/>
      <c r="P379" s="255">
        <v>3.3400000000000001E-3</v>
      </c>
      <c r="Q379" s="255"/>
      <c r="R379" s="255">
        <v>3.3400000000000001E-3</v>
      </c>
      <c r="S379" s="250">
        <f>ROUND(G379*(P379),3)</f>
        <v>0.624</v>
      </c>
      <c r="T379" s="250"/>
      <c r="U379" s="250"/>
      <c r="V379" s="273"/>
      <c r="W379" s="78"/>
      <c r="Z379">
        <v>0</v>
      </c>
    </row>
    <row r="380" spans="1:26" ht="25.05" customHeight="1">
      <c r="A380" s="251"/>
      <c r="B380" s="298">
        <v>224</v>
      </c>
      <c r="C380" s="252" t="s">
        <v>552</v>
      </c>
      <c r="D380" s="253" t="s">
        <v>553</v>
      </c>
      <c r="E380" s="253"/>
      <c r="F380" s="245" t="s">
        <v>248</v>
      </c>
      <c r="G380" s="247">
        <v>1.6903866543705528</v>
      </c>
      <c r="H380" s="254"/>
      <c r="I380" s="246">
        <f>ROUND(G380*(H380),2)</f>
        <v>0</v>
      </c>
      <c r="J380" s="245">
        <f>ROUND(G380*(N380),2)</f>
        <v>0</v>
      </c>
      <c r="K380" s="250">
        <f>ROUND(G380*(O380),2)</f>
        <v>0</v>
      </c>
      <c r="L380" s="250">
        <f>ROUND(G380*(H380),2)</f>
        <v>0</v>
      </c>
      <c r="M380" s="250"/>
      <c r="N380" s="250">
        <v>0</v>
      </c>
      <c r="O380" s="250"/>
      <c r="P380" s="255"/>
      <c r="Q380" s="255"/>
      <c r="R380" s="255"/>
      <c r="S380" s="250">
        <f>ROUND(G380*(P380),3)</f>
        <v>0</v>
      </c>
      <c r="T380" s="250"/>
      <c r="U380" s="250"/>
      <c r="V380" s="273"/>
      <c r="W380" s="78"/>
      <c r="Z380">
        <v>0</v>
      </c>
    </row>
    <row r="381" spans="1:26" ht="25.05" customHeight="1">
      <c r="A381" s="251"/>
      <c r="B381" s="299">
        <v>225</v>
      </c>
      <c r="C381" s="262" t="s">
        <v>554</v>
      </c>
      <c r="D381" s="263" t="s">
        <v>555</v>
      </c>
      <c r="E381" s="263"/>
      <c r="F381" s="256" t="s">
        <v>243</v>
      </c>
      <c r="G381" s="258">
        <v>196.06786499999998</v>
      </c>
      <c r="H381" s="264"/>
      <c r="I381" s="257">
        <f>ROUND(G381*(H381),2)</f>
        <v>0</v>
      </c>
      <c r="J381" s="256">
        <f>ROUND(G381*(N381),2)</f>
        <v>0</v>
      </c>
      <c r="K381" s="261">
        <f>ROUND(G381*(O381),2)</f>
        <v>0</v>
      </c>
      <c r="L381" s="261">
        <f>ROUND(G381*(H381),2)</f>
        <v>0</v>
      </c>
      <c r="M381" s="261">
        <f>ROUND(G381*(H381),2)</f>
        <v>0</v>
      </c>
      <c r="N381" s="261">
        <v>0</v>
      </c>
      <c r="O381" s="261"/>
      <c r="P381" s="265">
        <v>2.1000000000000001E-2</v>
      </c>
      <c r="Q381" s="265"/>
      <c r="R381" s="265">
        <v>2.1000000000000001E-2</v>
      </c>
      <c r="S381" s="261">
        <f>ROUND(G381*(P381),3)</f>
        <v>4.117</v>
      </c>
      <c r="T381" s="261"/>
      <c r="U381" s="261"/>
      <c r="V381" s="274"/>
      <c r="W381" s="78"/>
      <c r="Z381">
        <v>0</v>
      </c>
    </row>
    <row r="382" spans="1:26">
      <c r="A382" s="13"/>
      <c r="B382" s="297"/>
      <c r="C382" s="243">
        <v>781</v>
      </c>
      <c r="D382" s="244" t="s">
        <v>549</v>
      </c>
      <c r="E382" s="244"/>
      <c r="F382" s="13"/>
      <c r="G382" s="242"/>
      <c r="H382" s="199"/>
      <c r="I382" s="203">
        <f>ROUND((SUM(I378:I381))/1,2)</f>
        <v>0</v>
      </c>
      <c r="J382" s="13"/>
      <c r="K382" s="13"/>
      <c r="L382" s="13">
        <f>ROUND((SUM(L378:L381))/1,2)</f>
        <v>0</v>
      </c>
      <c r="M382" s="13">
        <f>ROUND((SUM(M378:M381))/1,2)</f>
        <v>0</v>
      </c>
      <c r="N382" s="13"/>
      <c r="O382" s="13"/>
      <c r="P382" s="13"/>
      <c r="Q382" s="13"/>
      <c r="R382" s="13"/>
      <c r="S382" s="13">
        <f>ROUND((SUM(S378:S381))/1,2)</f>
        <v>4.74</v>
      </c>
      <c r="T382" s="13"/>
      <c r="U382" s="13"/>
      <c r="V382" s="275">
        <f>ROUND((SUM(V378:V381))/1,2)</f>
        <v>0</v>
      </c>
      <c r="W382" s="302"/>
      <c r="X382" s="197"/>
      <c r="Y382" s="197"/>
      <c r="Z382" s="197"/>
    </row>
    <row r="383" spans="1:26">
      <c r="A383" s="1"/>
      <c r="B383" s="290"/>
      <c r="C383" s="1"/>
      <c r="D383" s="1"/>
      <c r="E383" s="1"/>
      <c r="F383" s="1"/>
      <c r="G383" s="231"/>
      <c r="H383" s="191"/>
      <c r="I383" s="19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276"/>
      <c r="W383" s="78"/>
    </row>
    <row r="384" spans="1:26">
      <c r="A384" s="13"/>
      <c r="B384" s="297"/>
      <c r="C384" s="243">
        <v>783</v>
      </c>
      <c r="D384" s="244" t="s">
        <v>556</v>
      </c>
      <c r="E384" s="244"/>
      <c r="F384" s="13"/>
      <c r="G384" s="242"/>
      <c r="H384" s="199"/>
      <c r="I384" s="199"/>
      <c r="J384" s="13"/>
      <c r="K384" s="13"/>
      <c r="L384" s="13"/>
      <c r="M384" s="13"/>
      <c r="N384" s="13"/>
      <c r="O384" s="13"/>
      <c r="P384" s="13"/>
      <c r="Q384" s="13"/>
      <c r="R384" s="13"/>
      <c r="S384" s="13"/>
      <c r="T384" s="13"/>
      <c r="U384" s="13"/>
      <c r="V384" s="272"/>
      <c r="W384" s="302"/>
      <c r="X384" s="197"/>
      <c r="Y384" s="197"/>
      <c r="Z384" s="197"/>
    </row>
    <row r="385" spans="1:26" ht="25.05" customHeight="1">
      <c r="A385" s="251"/>
      <c r="B385" s="298">
        <v>226</v>
      </c>
      <c r="C385" s="252" t="s">
        <v>557</v>
      </c>
      <c r="D385" s="253" t="s">
        <v>558</v>
      </c>
      <c r="E385" s="253"/>
      <c r="F385" s="245" t="s">
        <v>126</v>
      </c>
      <c r="G385" s="247">
        <v>405.82087999999999</v>
      </c>
      <c r="H385" s="254"/>
      <c r="I385" s="246">
        <f>ROUND(G385*(H385),2)</f>
        <v>0</v>
      </c>
      <c r="J385" s="245">
        <f>ROUND(G385*(N385),2)</f>
        <v>0</v>
      </c>
      <c r="K385" s="250">
        <f>ROUND(G385*(O385),2)</f>
        <v>0</v>
      </c>
      <c r="L385" s="250">
        <f>ROUND(G385*(H385),2)</f>
        <v>0</v>
      </c>
      <c r="M385" s="250"/>
      <c r="N385" s="250">
        <v>0</v>
      </c>
      <c r="O385" s="250"/>
      <c r="P385" s="255">
        <v>2.2000000000000001E-4</v>
      </c>
      <c r="Q385" s="255"/>
      <c r="R385" s="255">
        <v>2.2000000000000001E-4</v>
      </c>
      <c r="S385" s="250">
        <f>ROUND(G385*(P385),3)</f>
        <v>8.8999999999999996E-2</v>
      </c>
      <c r="T385" s="250"/>
      <c r="U385" s="250"/>
      <c r="V385" s="273"/>
      <c r="W385" s="78"/>
      <c r="Z385">
        <v>0</v>
      </c>
    </row>
    <row r="386" spans="1:26" ht="25.05" customHeight="1">
      <c r="A386" s="251"/>
      <c r="B386" s="298">
        <v>227</v>
      </c>
      <c r="C386" s="252" t="s">
        <v>559</v>
      </c>
      <c r="D386" s="253" t="s">
        <v>560</v>
      </c>
      <c r="E386" s="253"/>
      <c r="F386" s="245" t="s">
        <v>126</v>
      </c>
      <c r="G386" s="247">
        <v>405.82087999999999</v>
      </c>
      <c r="H386" s="254"/>
      <c r="I386" s="246">
        <f>ROUND(G386*(H386),2)</f>
        <v>0</v>
      </c>
      <c r="J386" s="245">
        <f>ROUND(G386*(N386),2)</f>
        <v>0</v>
      </c>
      <c r="K386" s="250">
        <f>ROUND(G386*(O386),2)</f>
        <v>0</v>
      </c>
      <c r="L386" s="250">
        <f>ROUND(G386*(H386),2)</f>
        <v>0</v>
      </c>
      <c r="M386" s="250"/>
      <c r="N386" s="250">
        <v>0</v>
      </c>
      <c r="O386" s="250"/>
      <c r="P386" s="255">
        <v>8.5000000000000006E-4</v>
      </c>
      <c r="Q386" s="255"/>
      <c r="R386" s="255">
        <v>8.5000000000000006E-4</v>
      </c>
      <c r="S386" s="250">
        <f>ROUND(G386*(P386),3)</f>
        <v>0.34499999999999997</v>
      </c>
      <c r="T386" s="250"/>
      <c r="U386" s="250"/>
      <c r="V386" s="273"/>
      <c r="W386" s="78"/>
      <c r="Z386">
        <v>0</v>
      </c>
    </row>
    <row r="387" spans="1:26" ht="25.05" customHeight="1">
      <c r="A387" s="251"/>
      <c r="B387" s="298">
        <v>228</v>
      </c>
      <c r="C387" s="252" t="s">
        <v>561</v>
      </c>
      <c r="D387" s="253" t="s">
        <v>562</v>
      </c>
      <c r="E387" s="253"/>
      <c r="F387" s="245" t="s">
        <v>126</v>
      </c>
      <c r="G387" s="247">
        <v>281.87950000000001</v>
      </c>
      <c r="H387" s="254"/>
      <c r="I387" s="246">
        <f>ROUND(G387*(H387),2)</f>
        <v>0</v>
      </c>
      <c r="J387" s="245">
        <f>ROUND(G387*(N387),2)</f>
        <v>0</v>
      </c>
      <c r="K387" s="250">
        <f>ROUND(G387*(O387),2)</f>
        <v>0</v>
      </c>
      <c r="L387" s="250">
        <f>ROUND(G387*(H387),2)</f>
        <v>0</v>
      </c>
      <c r="M387" s="250"/>
      <c r="N387" s="250">
        <v>0</v>
      </c>
      <c r="O387" s="250"/>
      <c r="P387" s="255">
        <v>3.3E-4</v>
      </c>
      <c r="Q387" s="255"/>
      <c r="R387" s="255">
        <v>3.3E-4</v>
      </c>
      <c r="S387" s="250">
        <f>ROUND(G387*(P387),3)</f>
        <v>9.2999999999999999E-2</v>
      </c>
      <c r="T387" s="250"/>
      <c r="U387" s="250"/>
      <c r="V387" s="273"/>
      <c r="W387" s="78"/>
      <c r="Z387">
        <v>0</v>
      </c>
    </row>
    <row r="388" spans="1:26" ht="25.05" customHeight="1">
      <c r="A388" s="251"/>
      <c r="B388" s="298">
        <v>229</v>
      </c>
      <c r="C388" s="252" t="s">
        <v>563</v>
      </c>
      <c r="D388" s="253" t="s">
        <v>564</v>
      </c>
      <c r="E388" s="253"/>
      <c r="F388" s="245" t="s">
        <v>126</v>
      </c>
      <c r="G388" s="247">
        <v>691.97667200000012</v>
      </c>
      <c r="H388" s="254"/>
      <c r="I388" s="246">
        <f>ROUND(G388*(H388),2)</f>
        <v>0</v>
      </c>
      <c r="J388" s="245">
        <f>ROUND(G388*(N388),2)</f>
        <v>0</v>
      </c>
      <c r="K388" s="250">
        <f>ROUND(G388*(O388),2)</f>
        <v>0</v>
      </c>
      <c r="L388" s="250">
        <f>ROUND(G388*(H388),2)</f>
        <v>0</v>
      </c>
      <c r="M388" s="250"/>
      <c r="N388" s="250">
        <v>0</v>
      </c>
      <c r="O388" s="250"/>
      <c r="P388" s="255">
        <v>3.3E-4</v>
      </c>
      <c r="Q388" s="255"/>
      <c r="R388" s="255">
        <v>3.3E-4</v>
      </c>
      <c r="S388" s="250">
        <f>ROUND(G388*(P388),3)</f>
        <v>0.22800000000000001</v>
      </c>
      <c r="T388" s="250"/>
      <c r="U388" s="250"/>
      <c r="V388" s="273"/>
      <c r="W388" s="78"/>
      <c r="Z388">
        <v>0</v>
      </c>
    </row>
    <row r="389" spans="1:26" ht="25.05" customHeight="1">
      <c r="A389" s="251"/>
      <c r="B389" s="298">
        <v>230</v>
      </c>
      <c r="C389" s="252" t="s">
        <v>565</v>
      </c>
      <c r="D389" s="253" t="s">
        <v>566</v>
      </c>
      <c r="E389" s="253"/>
      <c r="F389" s="245" t="s">
        <v>126</v>
      </c>
      <c r="G389" s="247">
        <v>51.660699999999999</v>
      </c>
      <c r="H389" s="254"/>
      <c r="I389" s="246">
        <f>ROUND(G389*(H389),2)</f>
        <v>0</v>
      </c>
      <c r="J389" s="245">
        <f>ROUND(G389*(N389),2)</f>
        <v>0</v>
      </c>
      <c r="K389" s="250">
        <f>ROUND(G389*(O389),2)</f>
        <v>0</v>
      </c>
      <c r="L389" s="250">
        <f>ROUND(G389*(H389),2)</f>
        <v>0</v>
      </c>
      <c r="M389" s="250"/>
      <c r="N389" s="250">
        <v>0</v>
      </c>
      <c r="O389" s="250"/>
      <c r="P389" s="255">
        <v>2.4000000000000001E-4</v>
      </c>
      <c r="Q389" s="255"/>
      <c r="R389" s="255">
        <v>2.4000000000000001E-4</v>
      </c>
      <c r="S389" s="250">
        <f>ROUND(G389*(P389),3)</f>
        <v>1.2E-2</v>
      </c>
      <c r="T389" s="250"/>
      <c r="U389" s="250"/>
      <c r="V389" s="273"/>
      <c r="W389" s="78"/>
      <c r="Z389">
        <v>0</v>
      </c>
    </row>
    <row r="390" spans="1:26" ht="25.05" customHeight="1">
      <c r="A390" s="251"/>
      <c r="B390" s="298">
        <v>231</v>
      </c>
      <c r="C390" s="252" t="s">
        <v>567</v>
      </c>
      <c r="D390" s="253" t="s">
        <v>568</v>
      </c>
      <c r="E390" s="253"/>
      <c r="F390" s="245" t="s">
        <v>126</v>
      </c>
      <c r="G390" s="247">
        <v>51.660699999999999</v>
      </c>
      <c r="H390" s="254"/>
      <c r="I390" s="246">
        <f>ROUND(G390*(H390),2)</f>
        <v>0</v>
      </c>
      <c r="J390" s="245">
        <f>ROUND(G390*(N390),2)</f>
        <v>0</v>
      </c>
      <c r="K390" s="250">
        <f>ROUND(G390*(O390),2)</f>
        <v>0</v>
      </c>
      <c r="L390" s="250">
        <f>ROUND(G390*(H390),2)</f>
        <v>0</v>
      </c>
      <c r="M390" s="250"/>
      <c r="N390" s="250">
        <v>0</v>
      </c>
      <c r="O390" s="250"/>
      <c r="P390" s="255">
        <v>2.8000000000000003E-4</v>
      </c>
      <c r="Q390" s="255"/>
      <c r="R390" s="255">
        <v>2.8000000000000003E-4</v>
      </c>
      <c r="S390" s="250">
        <f>ROUND(G390*(P390),3)</f>
        <v>1.4E-2</v>
      </c>
      <c r="T390" s="250"/>
      <c r="U390" s="250"/>
      <c r="V390" s="273"/>
      <c r="W390" s="78"/>
      <c r="Z390">
        <v>0</v>
      </c>
    </row>
    <row r="391" spans="1:26" ht="25.05" customHeight="1">
      <c r="A391" s="251"/>
      <c r="B391" s="298">
        <v>232</v>
      </c>
      <c r="C391" s="252" t="s">
        <v>565</v>
      </c>
      <c r="D391" s="253" t="s">
        <v>569</v>
      </c>
      <c r="E391" s="253"/>
      <c r="F391" s="245" t="s">
        <v>126</v>
      </c>
      <c r="G391" s="247">
        <v>23.660000000000004</v>
      </c>
      <c r="H391" s="254"/>
      <c r="I391" s="246">
        <f>ROUND(G391*(H391),2)</f>
        <v>0</v>
      </c>
      <c r="J391" s="245">
        <f>ROUND(G391*(N391),2)</f>
        <v>0</v>
      </c>
      <c r="K391" s="250">
        <f>ROUND(G391*(O391),2)</f>
        <v>0</v>
      </c>
      <c r="L391" s="250">
        <f>ROUND(G391*(H391),2)</f>
        <v>0</v>
      </c>
      <c r="M391" s="250"/>
      <c r="N391" s="250">
        <v>0</v>
      </c>
      <c r="O391" s="250"/>
      <c r="P391" s="255">
        <v>2.4000000000000001E-4</v>
      </c>
      <c r="Q391" s="255"/>
      <c r="R391" s="255">
        <v>2.4000000000000001E-4</v>
      </c>
      <c r="S391" s="250">
        <f>ROUND(G391*(P391),3)</f>
        <v>6.0000000000000001E-3</v>
      </c>
      <c r="T391" s="250"/>
      <c r="U391" s="250"/>
      <c r="V391" s="273"/>
      <c r="W391" s="78"/>
      <c r="Z391">
        <v>0</v>
      </c>
    </row>
    <row r="392" spans="1:26">
      <c r="A392" s="13"/>
      <c r="B392" s="297"/>
      <c r="C392" s="243">
        <v>783</v>
      </c>
      <c r="D392" s="244" t="s">
        <v>556</v>
      </c>
      <c r="E392" s="244"/>
      <c r="F392" s="13"/>
      <c r="G392" s="242"/>
      <c r="H392" s="199"/>
      <c r="I392" s="203">
        <f>ROUND((SUM(I384:I391))/1,2)</f>
        <v>0</v>
      </c>
      <c r="J392" s="13"/>
      <c r="K392" s="13"/>
      <c r="L392" s="13">
        <f>ROUND((SUM(L384:L391))/1,2)</f>
        <v>0</v>
      </c>
      <c r="M392" s="13">
        <f>ROUND((SUM(M384:M391))/1,2)</f>
        <v>0</v>
      </c>
      <c r="N392" s="13"/>
      <c r="O392" s="13"/>
      <c r="P392" s="13"/>
      <c r="Q392" s="13"/>
      <c r="R392" s="13"/>
      <c r="S392" s="13">
        <f>ROUND((SUM(S384:S391))/1,2)</f>
        <v>0.79</v>
      </c>
      <c r="T392" s="13"/>
      <c r="U392" s="13"/>
      <c r="V392" s="275">
        <f>ROUND((SUM(V384:V391))/1,2)</f>
        <v>0</v>
      </c>
      <c r="W392" s="302"/>
      <c r="X392" s="197"/>
      <c r="Y392" s="197"/>
      <c r="Z392" s="197"/>
    </row>
    <row r="393" spans="1:26">
      <c r="A393" s="1"/>
      <c r="B393" s="290"/>
      <c r="C393" s="1"/>
      <c r="D393" s="1"/>
      <c r="E393" s="1"/>
      <c r="F393" s="1"/>
      <c r="G393" s="231"/>
      <c r="H393" s="191"/>
      <c r="I393" s="19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276"/>
      <c r="W393" s="78"/>
    </row>
    <row r="394" spans="1:26">
      <c r="A394" s="13"/>
      <c r="B394" s="297"/>
      <c r="C394" s="243">
        <v>784</v>
      </c>
      <c r="D394" s="244" t="s">
        <v>570</v>
      </c>
      <c r="E394" s="244"/>
      <c r="F394" s="13"/>
      <c r="G394" s="242"/>
      <c r="H394" s="199"/>
      <c r="I394" s="199"/>
      <c r="J394" s="13"/>
      <c r="K394" s="13"/>
      <c r="L394" s="13"/>
      <c r="M394" s="13"/>
      <c r="N394" s="13"/>
      <c r="O394" s="13"/>
      <c r="P394" s="13"/>
      <c r="Q394" s="13"/>
      <c r="R394" s="13"/>
      <c r="S394" s="13"/>
      <c r="T394" s="13"/>
      <c r="U394" s="13"/>
      <c r="V394" s="272"/>
      <c r="W394" s="302"/>
      <c r="X394" s="197"/>
      <c r="Y394" s="197"/>
      <c r="Z394" s="197"/>
    </row>
    <row r="395" spans="1:26" ht="25.05" customHeight="1">
      <c r="A395" s="251"/>
      <c r="B395" s="298">
        <v>233</v>
      </c>
      <c r="C395" s="252" t="s">
        <v>571</v>
      </c>
      <c r="D395" s="253" t="s">
        <v>572</v>
      </c>
      <c r="E395" s="253"/>
      <c r="F395" s="245" t="s">
        <v>126</v>
      </c>
      <c r="G395" s="247">
        <v>895.05691999999999</v>
      </c>
      <c r="H395" s="254"/>
      <c r="I395" s="246">
        <f>ROUND(G395*(H395),2)</f>
        <v>0</v>
      </c>
      <c r="J395" s="245">
        <f>ROUND(G395*(N395),2)</f>
        <v>0</v>
      </c>
      <c r="K395" s="250">
        <f>ROUND(G395*(O395),2)</f>
        <v>0</v>
      </c>
      <c r="L395" s="250">
        <f>ROUND(G395*(H395),2)</f>
        <v>0</v>
      </c>
      <c r="M395" s="250"/>
      <c r="N395" s="250">
        <v>0</v>
      </c>
      <c r="O395" s="250"/>
      <c r="P395" s="255">
        <v>1E-4</v>
      </c>
      <c r="Q395" s="255"/>
      <c r="R395" s="255">
        <v>1E-4</v>
      </c>
      <c r="S395" s="250">
        <f>ROUND(G395*(P395),3)</f>
        <v>0.09</v>
      </c>
      <c r="T395" s="250"/>
      <c r="U395" s="250"/>
      <c r="V395" s="273"/>
      <c r="W395" s="78"/>
      <c r="Z395">
        <v>0</v>
      </c>
    </row>
    <row r="396" spans="1:26" ht="25.05" customHeight="1">
      <c r="A396" s="251"/>
      <c r="B396" s="298">
        <v>234</v>
      </c>
      <c r="C396" s="252" t="s">
        <v>573</v>
      </c>
      <c r="D396" s="253" t="s">
        <v>574</v>
      </c>
      <c r="E396" s="253"/>
      <c r="F396" s="245" t="s">
        <v>126</v>
      </c>
      <c r="G396" s="247">
        <v>969.149722</v>
      </c>
      <c r="H396" s="254"/>
      <c r="I396" s="246">
        <f>ROUND(G396*(H396),2)</f>
        <v>0</v>
      </c>
      <c r="J396" s="245">
        <f>ROUND(G396*(N396),2)</f>
        <v>0</v>
      </c>
      <c r="K396" s="250">
        <f>ROUND(G396*(O396),2)</f>
        <v>0</v>
      </c>
      <c r="L396" s="250">
        <f>ROUND(G396*(H396),2)</f>
        <v>0</v>
      </c>
      <c r="M396" s="250"/>
      <c r="N396" s="250">
        <v>0</v>
      </c>
      <c r="O396" s="250"/>
      <c r="P396" s="255"/>
      <c r="Q396" s="255"/>
      <c r="R396" s="255"/>
      <c r="S396" s="250">
        <f>ROUND(G396*(P396),3)</f>
        <v>0</v>
      </c>
      <c r="T396" s="250"/>
      <c r="U396" s="250"/>
      <c r="V396" s="273"/>
      <c r="W396" s="78"/>
      <c r="Z396">
        <v>0</v>
      </c>
    </row>
    <row r="397" spans="1:26" ht="25.05" customHeight="1">
      <c r="A397" s="251"/>
      <c r="B397" s="298">
        <v>235</v>
      </c>
      <c r="C397" s="252" t="s">
        <v>575</v>
      </c>
      <c r="D397" s="253" t="s">
        <v>576</v>
      </c>
      <c r="E397" s="253"/>
      <c r="F397" s="245" t="s">
        <v>126</v>
      </c>
      <c r="G397" s="247">
        <v>86.716800000000006</v>
      </c>
      <c r="H397" s="254"/>
      <c r="I397" s="246">
        <f>ROUND(G397*(H397),2)</f>
        <v>0</v>
      </c>
      <c r="J397" s="245">
        <f>ROUND(G397*(N397),2)</f>
        <v>0</v>
      </c>
      <c r="K397" s="250">
        <f>ROUND(G397*(O397),2)</f>
        <v>0</v>
      </c>
      <c r="L397" s="250">
        <f>ROUND(G397*(H397),2)</f>
        <v>0</v>
      </c>
      <c r="M397" s="250"/>
      <c r="N397" s="250">
        <v>0</v>
      </c>
      <c r="O397" s="250"/>
      <c r="P397" s="255">
        <v>1.8000000000000001E-4</v>
      </c>
      <c r="Q397" s="255"/>
      <c r="R397" s="255">
        <v>1.8000000000000001E-4</v>
      </c>
      <c r="S397" s="250">
        <f>ROUND(G397*(P397),3)</f>
        <v>1.6E-2</v>
      </c>
      <c r="T397" s="250"/>
      <c r="U397" s="250"/>
      <c r="V397" s="273"/>
      <c r="W397" s="78"/>
      <c r="Z397">
        <v>0</v>
      </c>
    </row>
    <row r="398" spans="1:26" ht="25.05" customHeight="1">
      <c r="A398" s="251"/>
      <c r="B398" s="298">
        <v>236</v>
      </c>
      <c r="C398" s="252" t="s">
        <v>577</v>
      </c>
      <c r="D398" s="253" t="s">
        <v>578</v>
      </c>
      <c r="E398" s="253"/>
      <c r="F398" s="245" t="s">
        <v>126</v>
      </c>
      <c r="G398" s="247">
        <v>969.149722</v>
      </c>
      <c r="H398" s="254"/>
      <c r="I398" s="246">
        <f>ROUND(G398*(H398),2)</f>
        <v>0</v>
      </c>
      <c r="J398" s="245">
        <f>ROUND(G398*(N398),2)</f>
        <v>0</v>
      </c>
      <c r="K398" s="250">
        <f>ROUND(G398*(O398),2)</f>
        <v>0</v>
      </c>
      <c r="L398" s="250">
        <f>ROUND(G398*(H398),2)</f>
        <v>0</v>
      </c>
      <c r="M398" s="250"/>
      <c r="N398" s="250">
        <v>0</v>
      </c>
      <c r="O398" s="250"/>
      <c r="P398" s="255">
        <v>3.3E-4</v>
      </c>
      <c r="Q398" s="255"/>
      <c r="R398" s="255">
        <v>3.3E-4</v>
      </c>
      <c r="S398" s="250">
        <f>ROUND(G398*(P398),3)</f>
        <v>0.32</v>
      </c>
      <c r="T398" s="250"/>
      <c r="U398" s="250"/>
      <c r="V398" s="273"/>
      <c r="W398" s="78"/>
      <c r="Z398">
        <v>0</v>
      </c>
    </row>
    <row r="399" spans="1:26">
      <c r="A399" s="13"/>
      <c r="B399" s="297"/>
      <c r="C399" s="243">
        <v>784</v>
      </c>
      <c r="D399" s="244" t="s">
        <v>570</v>
      </c>
      <c r="E399" s="244"/>
      <c r="F399" s="13"/>
      <c r="G399" s="242"/>
      <c r="H399" s="199"/>
      <c r="I399" s="203">
        <f>ROUND((SUM(I394:I398))/1,2)</f>
        <v>0</v>
      </c>
      <c r="J399" s="13"/>
      <c r="K399" s="13"/>
      <c r="L399" s="13">
        <f>ROUND((SUM(L394:L398))/1,2)</f>
        <v>0</v>
      </c>
      <c r="M399" s="13">
        <f>ROUND((SUM(M394:M398))/1,2)</f>
        <v>0</v>
      </c>
      <c r="N399" s="13"/>
      <c r="O399" s="13"/>
      <c r="P399" s="13"/>
      <c r="Q399" s="13"/>
      <c r="R399" s="13"/>
      <c r="S399" s="13">
        <f>ROUND((SUM(S394:S398))/1,2)</f>
        <v>0.43</v>
      </c>
      <c r="T399" s="13"/>
      <c r="U399" s="13"/>
      <c r="V399" s="275">
        <f>ROUND((SUM(V394:V398))/1,2)</f>
        <v>0</v>
      </c>
      <c r="W399" s="302"/>
      <c r="X399" s="197"/>
      <c r="Y399" s="197"/>
      <c r="Z399" s="197"/>
    </row>
    <row r="400" spans="1:26">
      <c r="A400" s="1"/>
      <c r="B400" s="290"/>
      <c r="C400" s="1"/>
      <c r="D400" s="1"/>
      <c r="E400" s="1"/>
      <c r="F400" s="1"/>
      <c r="G400" s="231"/>
      <c r="H400" s="191"/>
      <c r="I400" s="19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276"/>
      <c r="W400" s="78"/>
    </row>
    <row r="401" spans="1:26">
      <c r="A401" s="13"/>
      <c r="B401" s="297"/>
      <c r="C401" s="243">
        <v>787</v>
      </c>
      <c r="D401" s="244" t="s">
        <v>579</v>
      </c>
      <c r="E401" s="244"/>
      <c r="F401" s="13"/>
      <c r="G401" s="242"/>
      <c r="H401" s="199"/>
      <c r="I401" s="199"/>
      <c r="J401" s="13"/>
      <c r="K401" s="13"/>
      <c r="L401" s="13"/>
      <c r="M401" s="13"/>
      <c r="N401" s="13"/>
      <c r="O401" s="13"/>
      <c r="P401" s="13"/>
      <c r="Q401" s="13"/>
      <c r="R401" s="13"/>
      <c r="S401" s="13"/>
      <c r="T401" s="13"/>
      <c r="U401" s="13"/>
      <c r="V401" s="272"/>
      <c r="W401" s="302"/>
      <c r="X401" s="197"/>
      <c r="Y401" s="197"/>
      <c r="Z401" s="197"/>
    </row>
    <row r="402" spans="1:26" ht="49.95" customHeight="1">
      <c r="A402" s="251"/>
      <c r="B402" s="299">
        <v>237</v>
      </c>
      <c r="C402" s="262" t="s">
        <v>580</v>
      </c>
      <c r="D402" s="263" t="s">
        <v>581</v>
      </c>
      <c r="E402" s="263"/>
      <c r="F402" s="256" t="s">
        <v>157</v>
      </c>
      <c r="G402" s="258">
        <v>1</v>
      </c>
      <c r="H402" s="264"/>
      <c r="I402" s="257">
        <f>ROUND(G402*(H402),2)</f>
        <v>0</v>
      </c>
      <c r="J402" s="256">
        <f>ROUND(G402*(N402),2)</f>
        <v>0</v>
      </c>
      <c r="K402" s="261">
        <f>ROUND(G402*(O402),2)</f>
        <v>0</v>
      </c>
      <c r="L402" s="261">
        <f>ROUND(G402*(H402),2)</f>
        <v>0</v>
      </c>
      <c r="M402" s="261">
        <f>ROUND(G402*(H402),2)</f>
        <v>0</v>
      </c>
      <c r="N402" s="261">
        <v>0</v>
      </c>
      <c r="O402" s="261"/>
      <c r="P402" s="265">
        <v>5.0000000000000001E-3</v>
      </c>
      <c r="Q402" s="265"/>
      <c r="R402" s="265">
        <v>5.0000000000000001E-3</v>
      </c>
      <c r="S402" s="261">
        <f>ROUND(G402*(P402),3)</f>
        <v>5.0000000000000001E-3</v>
      </c>
      <c r="T402" s="261"/>
      <c r="U402" s="261"/>
      <c r="V402" s="274"/>
      <c r="W402" s="78"/>
      <c r="Z402">
        <v>0</v>
      </c>
    </row>
    <row r="403" spans="1:26" ht="25.05" customHeight="1">
      <c r="A403" s="251"/>
      <c r="B403" s="298">
        <v>238</v>
      </c>
      <c r="C403" s="252" t="s">
        <v>582</v>
      </c>
      <c r="D403" s="253" t="s">
        <v>583</v>
      </c>
      <c r="E403" s="253"/>
      <c r="F403" s="245" t="s">
        <v>126</v>
      </c>
      <c r="G403" s="247">
        <v>31.937867000000004</v>
      </c>
      <c r="H403" s="254"/>
      <c r="I403" s="246">
        <f>ROUND(G403*(H403),2)</f>
        <v>0</v>
      </c>
      <c r="J403" s="245">
        <f>ROUND(G403*(N403),2)</f>
        <v>0</v>
      </c>
      <c r="K403" s="250">
        <f>ROUND(G403*(O403),2)</f>
        <v>0</v>
      </c>
      <c r="L403" s="250">
        <f>ROUND(G403*(H403),2)</f>
        <v>0</v>
      </c>
      <c r="M403" s="250"/>
      <c r="N403" s="250">
        <v>0</v>
      </c>
      <c r="O403" s="250"/>
      <c r="P403" s="255">
        <v>1.2249999999999999E-2</v>
      </c>
      <c r="Q403" s="255"/>
      <c r="R403" s="255">
        <v>1.2249999999999999E-2</v>
      </c>
      <c r="S403" s="250">
        <f>ROUND(G403*(P403),3)</f>
        <v>0.39100000000000001</v>
      </c>
      <c r="T403" s="250"/>
      <c r="U403" s="250"/>
      <c r="V403" s="273"/>
      <c r="W403" s="78"/>
      <c r="Z403">
        <v>0</v>
      </c>
    </row>
    <row r="404" spans="1:26" ht="49.95" customHeight="1">
      <c r="A404" s="251"/>
      <c r="B404" s="299">
        <v>239</v>
      </c>
      <c r="C404" s="262" t="s">
        <v>584</v>
      </c>
      <c r="D404" s="263" t="s">
        <v>585</v>
      </c>
      <c r="E404" s="263"/>
      <c r="F404" s="256" t="s">
        <v>126</v>
      </c>
      <c r="G404" s="258">
        <v>33.534760350000006</v>
      </c>
      <c r="H404" s="264"/>
      <c r="I404" s="257">
        <f>ROUND(G404*(H404),2)</f>
        <v>0</v>
      </c>
      <c r="J404" s="256">
        <f>ROUND(G404*(N404),2)</f>
        <v>0</v>
      </c>
      <c r="K404" s="261">
        <f>ROUND(G404*(O404),2)</f>
        <v>0</v>
      </c>
      <c r="L404" s="261">
        <f>ROUND(G404*(H404),2)</f>
        <v>0</v>
      </c>
      <c r="M404" s="261">
        <f>ROUND(G404*(H404),2)</f>
        <v>0</v>
      </c>
      <c r="N404" s="261">
        <v>0</v>
      </c>
      <c r="O404" s="261"/>
      <c r="P404" s="265"/>
      <c r="Q404" s="265"/>
      <c r="R404" s="265"/>
      <c r="S404" s="261">
        <f>ROUND(G404*(P404),3)</f>
        <v>0</v>
      </c>
      <c r="T404" s="261"/>
      <c r="U404" s="261"/>
      <c r="V404" s="274"/>
      <c r="W404" s="78"/>
      <c r="Z404">
        <v>0</v>
      </c>
    </row>
    <row r="405" spans="1:26" ht="49.95" customHeight="1">
      <c r="A405" s="251"/>
      <c r="B405" s="299">
        <v>240</v>
      </c>
      <c r="C405" s="262" t="s">
        <v>586</v>
      </c>
      <c r="D405" s="263" t="s">
        <v>587</v>
      </c>
      <c r="E405" s="263"/>
      <c r="F405" s="256" t="s">
        <v>157</v>
      </c>
      <c r="G405" s="258">
        <v>1</v>
      </c>
      <c r="H405" s="264"/>
      <c r="I405" s="257">
        <f>ROUND(G405*(H405),2)</f>
        <v>0</v>
      </c>
      <c r="J405" s="256">
        <f>ROUND(G405*(N405),2)</f>
        <v>0</v>
      </c>
      <c r="K405" s="261">
        <f>ROUND(G405*(O405),2)</f>
        <v>0</v>
      </c>
      <c r="L405" s="261">
        <f>ROUND(G405*(H405),2)</f>
        <v>0</v>
      </c>
      <c r="M405" s="261">
        <f>ROUND(G405*(H405),2)</f>
        <v>0</v>
      </c>
      <c r="N405" s="261">
        <v>0</v>
      </c>
      <c r="O405" s="261"/>
      <c r="P405" s="265">
        <v>5.0000000000000001E-3</v>
      </c>
      <c r="Q405" s="265"/>
      <c r="R405" s="265">
        <v>5.0000000000000001E-3</v>
      </c>
      <c r="S405" s="261">
        <f>ROUND(G405*(P405),3)</f>
        <v>5.0000000000000001E-3</v>
      </c>
      <c r="T405" s="261"/>
      <c r="U405" s="261"/>
      <c r="V405" s="274"/>
      <c r="W405" s="78"/>
      <c r="Z405">
        <v>0</v>
      </c>
    </row>
    <row r="406" spans="1:26" ht="49.95" customHeight="1">
      <c r="A406" s="251"/>
      <c r="B406" s="299">
        <v>241</v>
      </c>
      <c r="C406" s="262" t="s">
        <v>588</v>
      </c>
      <c r="D406" s="263" t="s">
        <v>589</v>
      </c>
      <c r="E406" s="263"/>
      <c r="F406" s="256" t="s">
        <v>157</v>
      </c>
      <c r="G406" s="258">
        <v>1</v>
      </c>
      <c r="H406" s="264"/>
      <c r="I406" s="257">
        <f>ROUND(G406*(H406),2)</f>
        <v>0</v>
      </c>
      <c r="J406" s="256">
        <f>ROUND(G406*(N406),2)</f>
        <v>0</v>
      </c>
      <c r="K406" s="261">
        <f>ROUND(G406*(O406),2)</f>
        <v>0</v>
      </c>
      <c r="L406" s="261">
        <f>ROUND(G406*(H406),2)</f>
        <v>0</v>
      </c>
      <c r="M406" s="261">
        <f>ROUND(G406*(H406),2)</f>
        <v>0</v>
      </c>
      <c r="N406" s="261">
        <v>0</v>
      </c>
      <c r="O406" s="261"/>
      <c r="P406" s="265">
        <v>0.05</v>
      </c>
      <c r="Q406" s="265"/>
      <c r="R406" s="265">
        <v>0.05</v>
      </c>
      <c r="S406" s="261">
        <f>ROUND(G406*(P406),3)</f>
        <v>0.05</v>
      </c>
      <c r="T406" s="261"/>
      <c r="U406" s="261"/>
      <c r="V406" s="274"/>
      <c r="W406" s="78"/>
      <c r="Z406">
        <v>0</v>
      </c>
    </row>
    <row r="407" spans="1:26" ht="49.95" customHeight="1">
      <c r="A407" s="251"/>
      <c r="B407" s="299">
        <v>242</v>
      </c>
      <c r="C407" s="262" t="s">
        <v>590</v>
      </c>
      <c r="D407" s="263" t="s">
        <v>591</v>
      </c>
      <c r="E407" s="263"/>
      <c r="F407" s="256" t="s">
        <v>157</v>
      </c>
      <c r="G407" s="258">
        <v>1</v>
      </c>
      <c r="H407" s="264"/>
      <c r="I407" s="257">
        <f>ROUND(G407*(H407),2)</f>
        <v>0</v>
      </c>
      <c r="J407" s="256">
        <f>ROUND(G407*(N407),2)</f>
        <v>0</v>
      </c>
      <c r="K407" s="261">
        <f>ROUND(G407*(O407),2)</f>
        <v>0</v>
      </c>
      <c r="L407" s="261">
        <f>ROUND(G407*(H407),2)</f>
        <v>0</v>
      </c>
      <c r="M407" s="261">
        <f>ROUND(G407*(H407),2)</f>
        <v>0</v>
      </c>
      <c r="N407" s="261">
        <v>0</v>
      </c>
      <c r="O407" s="261"/>
      <c r="P407" s="265">
        <v>0.05</v>
      </c>
      <c r="Q407" s="265"/>
      <c r="R407" s="265">
        <v>0.05</v>
      </c>
      <c r="S407" s="261">
        <f>ROUND(G407*(P407),3)</f>
        <v>0.05</v>
      </c>
      <c r="T407" s="261"/>
      <c r="U407" s="261"/>
      <c r="V407" s="274"/>
      <c r="W407" s="78"/>
      <c r="Z407">
        <v>0</v>
      </c>
    </row>
    <row r="408" spans="1:26" ht="49.95" customHeight="1">
      <c r="A408" s="251"/>
      <c r="B408" s="299">
        <v>243</v>
      </c>
      <c r="C408" s="262" t="s">
        <v>592</v>
      </c>
      <c r="D408" s="263" t="s">
        <v>593</v>
      </c>
      <c r="E408" s="263"/>
      <c r="F408" s="256" t="s">
        <v>157</v>
      </c>
      <c r="G408" s="258">
        <v>1</v>
      </c>
      <c r="H408" s="264"/>
      <c r="I408" s="257">
        <f>ROUND(G408*(H408),2)</f>
        <v>0</v>
      </c>
      <c r="J408" s="256">
        <f>ROUND(G408*(N408),2)</f>
        <v>0</v>
      </c>
      <c r="K408" s="261">
        <f>ROUND(G408*(O408),2)</f>
        <v>0</v>
      </c>
      <c r="L408" s="261">
        <f>ROUND(G408*(H408),2)</f>
        <v>0</v>
      </c>
      <c r="M408" s="261">
        <f>ROUND(G408*(H408),2)</f>
        <v>0</v>
      </c>
      <c r="N408" s="261">
        <v>0</v>
      </c>
      <c r="O408" s="261"/>
      <c r="P408" s="265">
        <v>1.5</v>
      </c>
      <c r="Q408" s="265"/>
      <c r="R408" s="265">
        <v>1.5</v>
      </c>
      <c r="S408" s="261">
        <f>ROUND(G408*(P408),3)</f>
        <v>1.5</v>
      </c>
      <c r="T408" s="261"/>
      <c r="U408" s="261"/>
      <c r="V408" s="274"/>
      <c r="W408" s="78"/>
      <c r="Z408">
        <v>0</v>
      </c>
    </row>
    <row r="409" spans="1:26" ht="49.95" customHeight="1">
      <c r="A409" s="251"/>
      <c r="B409" s="299">
        <v>244</v>
      </c>
      <c r="C409" s="262" t="s">
        <v>594</v>
      </c>
      <c r="D409" s="263" t="s">
        <v>595</v>
      </c>
      <c r="E409" s="263"/>
      <c r="F409" s="256" t="s">
        <v>157</v>
      </c>
      <c r="G409" s="258">
        <v>1</v>
      </c>
      <c r="H409" s="264"/>
      <c r="I409" s="257">
        <f>ROUND(G409*(H409),2)</f>
        <v>0</v>
      </c>
      <c r="J409" s="256">
        <f>ROUND(G409*(N409),2)</f>
        <v>0</v>
      </c>
      <c r="K409" s="261">
        <f>ROUND(G409*(O409),2)</f>
        <v>0</v>
      </c>
      <c r="L409" s="261">
        <f>ROUND(G409*(H409),2)</f>
        <v>0</v>
      </c>
      <c r="M409" s="261">
        <f>ROUND(G409*(H409),2)</f>
        <v>0</v>
      </c>
      <c r="N409" s="261">
        <v>0</v>
      </c>
      <c r="O409" s="261"/>
      <c r="P409" s="265">
        <v>1.2</v>
      </c>
      <c r="Q409" s="265"/>
      <c r="R409" s="265">
        <v>1.2</v>
      </c>
      <c r="S409" s="261">
        <f>ROUND(G409*(P409),3)</f>
        <v>1.2</v>
      </c>
      <c r="T409" s="261"/>
      <c r="U409" s="261"/>
      <c r="V409" s="274"/>
      <c r="W409" s="78"/>
      <c r="Z409">
        <v>0</v>
      </c>
    </row>
    <row r="410" spans="1:26" ht="49.95" customHeight="1">
      <c r="A410" s="251"/>
      <c r="B410" s="299">
        <v>245</v>
      </c>
      <c r="C410" s="262" t="s">
        <v>596</v>
      </c>
      <c r="D410" s="263" t="s">
        <v>597</v>
      </c>
      <c r="E410" s="263"/>
      <c r="F410" s="256" t="s">
        <v>157</v>
      </c>
      <c r="G410" s="258">
        <v>1</v>
      </c>
      <c r="H410" s="264"/>
      <c r="I410" s="257">
        <f>ROUND(G410*(H410),2)</f>
        <v>0</v>
      </c>
      <c r="J410" s="256">
        <f>ROUND(G410*(N410),2)</f>
        <v>0</v>
      </c>
      <c r="K410" s="261">
        <f>ROUND(G410*(O410),2)</f>
        <v>0</v>
      </c>
      <c r="L410" s="261">
        <f>ROUND(G410*(H410),2)</f>
        <v>0</v>
      </c>
      <c r="M410" s="261">
        <f>ROUND(G410*(H410),2)</f>
        <v>0</v>
      </c>
      <c r="N410" s="261">
        <v>0</v>
      </c>
      <c r="O410" s="261"/>
      <c r="P410" s="265">
        <v>0.85940000000000005</v>
      </c>
      <c r="Q410" s="265"/>
      <c r="R410" s="265">
        <v>0.85940000000000005</v>
      </c>
      <c r="S410" s="261">
        <f>ROUND(G410*(P410),3)</f>
        <v>0.85899999999999999</v>
      </c>
      <c r="T410" s="261"/>
      <c r="U410" s="261"/>
      <c r="V410" s="274"/>
      <c r="W410" s="78"/>
      <c r="Z410">
        <v>0</v>
      </c>
    </row>
    <row r="411" spans="1:26" ht="49.95" customHeight="1">
      <c r="A411" s="251"/>
      <c r="B411" s="299">
        <v>246</v>
      </c>
      <c r="C411" s="262" t="s">
        <v>598</v>
      </c>
      <c r="D411" s="263" t="s">
        <v>599</v>
      </c>
      <c r="E411" s="263"/>
      <c r="F411" s="256" t="s">
        <v>157</v>
      </c>
      <c r="G411" s="258">
        <v>1</v>
      </c>
      <c r="H411" s="264"/>
      <c r="I411" s="257">
        <f>ROUND(G411*(H411),2)</f>
        <v>0</v>
      </c>
      <c r="J411" s="256">
        <f>ROUND(G411*(N411),2)</f>
        <v>0</v>
      </c>
      <c r="K411" s="261">
        <f>ROUND(G411*(O411),2)</f>
        <v>0</v>
      </c>
      <c r="L411" s="261">
        <f>ROUND(G411*(H411),2)</f>
        <v>0</v>
      </c>
      <c r="M411" s="261">
        <f>ROUND(G411*(H411),2)</f>
        <v>0</v>
      </c>
      <c r="N411" s="261">
        <v>0</v>
      </c>
      <c r="O411" s="261"/>
      <c r="P411" s="265">
        <v>5.3999999999999999E-2</v>
      </c>
      <c r="Q411" s="265"/>
      <c r="R411" s="265">
        <v>5.3999999999999999E-2</v>
      </c>
      <c r="S411" s="261">
        <f>ROUND(G411*(P411),3)</f>
        <v>5.3999999999999999E-2</v>
      </c>
      <c r="T411" s="261"/>
      <c r="U411" s="261"/>
      <c r="V411" s="274"/>
      <c r="W411" s="78"/>
      <c r="Z411">
        <v>0</v>
      </c>
    </row>
    <row r="412" spans="1:26" ht="25.05" customHeight="1">
      <c r="A412" s="251"/>
      <c r="B412" s="298">
        <v>247</v>
      </c>
      <c r="C412" s="252" t="s">
        <v>600</v>
      </c>
      <c r="D412" s="253" t="s">
        <v>601</v>
      </c>
      <c r="E412" s="253"/>
      <c r="F412" s="245" t="s">
        <v>126</v>
      </c>
      <c r="G412" s="247">
        <v>40.443100000000001</v>
      </c>
      <c r="H412" s="254"/>
      <c r="I412" s="246">
        <f>ROUND(G412*(H412),2)</f>
        <v>0</v>
      </c>
      <c r="J412" s="245">
        <f>ROUND(G412*(N412),2)</f>
        <v>0</v>
      </c>
      <c r="K412" s="250">
        <f>ROUND(G412*(O412),2)</f>
        <v>0</v>
      </c>
      <c r="L412" s="250">
        <f>ROUND(G412*(H412),2)</f>
        <v>0</v>
      </c>
      <c r="M412" s="250"/>
      <c r="N412" s="250">
        <v>0</v>
      </c>
      <c r="O412" s="250"/>
      <c r="P412" s="255">
        <v>1.2490000000000001E-2</v>
      </c>
      <c r="Q412" s="255"/>
      <c r="R412" s="255">
        <v>1.2490000000000001E-2</v>
      </c>
      <c r="S412" s="250">
        <f>ROUND(G412*(P412),3)</f>
        <v>0.505</v>
      </c>
      <c r="T412" s="250"/>
      <c r="U412" s="250"/>
      <c r="V412" s="273"/>
      <c r="W412" s="78"/>
      <c r="Z412">
        <v>0</v>
      </c>
    </row>
    <row r="413" spans="1:26" ht="25.05" customHeight="1">
      <c r="A413" s="251"/>
      <c r="B413" s="298">
        <v>248</v>
      </c>
      <c r="C413" s="252" t="s">
        <v>602</v>
      </c>
      <c r="D413" s="253" t="s">
        <v>603</v>
      </c>
      <c r="E413" s="253"/>
      <c r="F413" s="245" t="s">
        <v>248</v>
      </c>
      <c r="G413" s="247">
        <v>1.2352825551169424</v>
      </c>
      <c r="H413" s="254"/>
      <c r="I413" s="246">
        <f>ROUND(G413*(H413),2)</f>
        <v>0</v>
      </c>
      <c r="J413" s="245">
        <f>ROUND(G413*(N413),2)</f>
        <v>0</v>
      </c>
      <c r="K413" s="250">
        <f>ROUND(G413*(O413),2)</f>
        <v>0</v>
      </c>
      <c r="L413" s="250">
        <f>ROUND(G413*(H413),2)</f>
        <v>0</v>
      </c>
      <c r="M413" s="250"/>
      <c r="N413" s="250">
        <v>0</v>
      </c>
      <c r="O413" s="250"/>
      <c r="P413" s="255"/>
      <c r="Q413" s="255"/>
      <c r="R413" s="255"/>
      <c r="S413" s="250">
        <f>ROUND(G413*(P413),3)</f>
        <v>0</v>
      </c>
      <c r="T413" s="250"/>
      <c r="U413" s="250"/>
      <c r="V413" s="273"/>
      <c r="W413" s="78"/>
      <c r="Z413">
        <v>0</v>
      </c>
    </row>
    <row r="414" spans="1:26">
      <c r="A414" s="13"/>
      <c r="B414" s="297"/>
      <c r="C414" s="243">
        <v>787</v>
      </c>
      <c r="D414" s="244" t="s">
        <v>579</v>
      </c>
      <c r="E414" s="244"/>
      <c r="F414" s="13"/>
      <c r="G414" s="242"/>
      <c r="H414" s="199"/>
      <c r="I414" s="203">
        <f>ROUND((SUM(I401:I413))/1,2)</f>
        <v>0</v>
      </c>
      <c r="J414" s="13"/>
      <c r="K414" s="13"/>
      <c r="L414" s="13">
        <f>ROUND((SUM(L401:L413))/1,2)</f>
        <v>0</v>
      </c>
      <c r="M414" s="13">
        <f>ROUND((SUM(M401:M413))/1,2)</f>
        <v>0</v>
      </c>
      <c r="N414" s="13"/>
      <c r="O414" s="13"/>
      <c r="P414" s="13"/>
      <c r="Q414" s="13"/>
      <c r="R414" s="13"/>
      <c r="S414" s="13">
        <f>ROUND((SUM(S401:S413))/1,2)</f>
        <v>4.62</v>
      </c>
      <c r="T414" s="13"/>
      <c r="U414" s="13"/>
      <c r="V414" s="275">
        <f>ROUND((SUM(V401:V413))/1,2)</f>
        <v>0</v>
      </c>
      <c r="W414" s="302"/>
      <c r="X414" s="197"/>
      <c r="Y414" s="197"/>
      <c r="Z414" s="197"/>
    </row>
    <row r="415" spans="1:26">
      <c r="A415" s="1"/>
      <c r="B415" s="290"/>
      <c r="C415" s="1"/>
      <c r="D415" s="1"/>
      <c r="E415" s="1"/>
      <c r="F415" s="1"/>
      <c r="G415" s="231"/>
      <c r="H415" s="191"/>
      <c r="I415" s="19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276"/>
      <c r="W415" s="78"/>
    </row>
    <row r="416" spans="1:26">
      <c r="A416" s="13"/>
      <c r="B416" s="297"/>
      <c r="C416" s="13"/>
      <c r="D416" s="202" t="s">
        <v>71</v>
      </c>
      <c r="E416" s="202"/>
      <c r="F416" s="13"/>
      <c r="G416" s="242"/>
      <c r="H416" s="199"/>
      <c r="I416" s="203">
        <f>ROUND((SUM(I188:I415))/2,2)</f>
        <v>0</v>
      </c>
      <c r="J416" s="13"/>
      <c r="K416" s="13"/>
      <c r="L416" s="199">
        <f>ROUND((SUM(L188:L415))/2,2)</f>
        <v>0</v>
      </c>
      <c r="M416" s="199">
        <f>ROUND((SUM(M188:M415))/2,2)</f>
        <v>0</v>
      </c>
      <c r="N416" s="13"/>
      <c r="O416" s="13"/>
      <c r="P416" s="266"/>
      <c r="Q416" s="13"/>
      <c r="R416" s="13"/>
      <c r="S416" s="266">
        <f>ROUND((SUM(S188:S415))/2,2)</f>
        <v>59.64</v>
      </c>
      <c r="T416" s="13"/>
      <c r="U416" s="13"/>
      <c r="V416" s="275">
        <f>ROUND((SUM(V188:V415))/2,2)</f>
        <v>4.3099999999999996</v>
      </c>
      <c r="W416" s="78"/>
    </row>
    <row r="417" spans="1:26">
      <c r="A417" s="1"/>
      <c r="B417" s="290"/>
      <c r="C417" s="1"/>
      <c r="D417" s="1"/>
      <c r="E417" s="1"/>
      <c r="F417" s="1"/>
      <c r="G417" s="231"/>
      <c r="H417" s="191"/>
      <c r="I417" s="19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276"/>
      <c r="W417" s="78"/>
    </row>
    <row r="418" spans="1:26">
      <c r="A418" s="13"/>
      <c r="B418" s="297"/>
      <c r="C418" s="13"/>
      <c r="D418" s="202" t="s">
        <v>86</v>
      </c>
      <c r="E418" s="202"/>
      <c r="F418" s="13"/>
      <c r="G418" s="242"/>
      <c r="H418" s="199"/>
      <c r="I418" s="199"/>
      <c r="J418" s="13"/>
      <c r="K418" s="13"/>
      <c r="L418" s="13"/>
      <c r="M418" s="13"/>
      <c r="N418" s="13"/>
      <c r="O418" s="13"/>
      <c r="P418" s="13"/>
      <c r="Q418" s="13"/>
      <c r="R418" s="13"/>
      <c r="S418" s="13"/>
      <c r="T418" s="13"/>
      <c r="U418" s="13"/>
      <c r="V418" s="272"/>
      <c r="W418" s="302"/>
      <c r="X418" s="197"/>
      <c r="Y418" s="197"/>
      <c r="Z418" s="197"/>
    </row>
    <row r="419" spans="1:26">
      <c r="A419" s="13"/>
      <c r="B419" s="297"/>
      <c r="C419" s="243" t="s">
        <v>604</v>
      </c>
      <c r="D419" s="244" t="s">
        <v>605</v>
      </c>
      <c r="E419" s="244"/>
      <c r="F419" s="13"/>
      <c r="G419" s="242"/>
      <c r="H419" s="199"/>
      <c r="I419" s="199"/>
      <c r="J419" s="13"/>
      <c r="K419" s="13"/>
      <c r="L419" s="13"/>
      <c r="M419" s="13"/>
      <c r="N419" s="13"/>
      <c r="O419" s="13"/>
      <c r="P419" s="13"/>
      <c r="Q419" s="13"/>
      <c r="R419" s="13"/>
      <c r="S419" s="13"/>
      <c r="T419" s="13"/>
      <c r="U419" s="13"/>
      <c r="V419" s="272"/>
      <c r="W419" s="302"/>
      <c r="X419" s="197"/>
      <c r="Y419" s="197"/>
      <c r="Z419" s="197"/>
    </row>
    <row r="420" spans="1:26" ht="25.05" customHeight="1">
      <c r="A420" s="251"/>
      <c r="B420" s="298">
        <v>249</v>
      </c>
      <c r="C420" s="252" t="s">
        <v>215</v>
      </c>
      <c r="D420" s="253" t="s">
        <v>606</v>
      </c>
      <c r="E420" s="253"/>
      <c r="F420" s="245" t="s">
        <v>217</v>
      </c>
      <c r="G420" s="247">
        <v>1</v>
      </c>
      <c r="H420" s="254"/>
      <c r="I420" s="246">
        <f>ROUND(G420*(H420),2)</f>
        <v>0</v>
      </c>
      <c r="J420" s="245">
        <f>ROUND(G420*(N420),2)</f>
        <v>0</v>
      </c>
      <c r="K420" s="250">
        <f>ROUND(G420*(O420),2)</f>
        <v>0</v>
      </c>
      <c r="L420" s="250">
        <f>ROUND(G420*(H420),2)</f>
        <v>0</v>
      </c>
      <c r="M420" s="250"/>
      <c r="N420" s="250">
        <v>0</v>
      </c>
      <c r="O420" s="250"/>
      <c r="P420" s="255"/>
      <c r="Q420" s="255"/>
      <c r="R420" s="255"/>
      <c r="S420" s="250">
        <f>ROUND(G420*(P420),3)</f>
        <v>0</v>
      </c>
      <c r="T420" s="250"/>
      <c r="U420" s="250"/>
      <c r="V420" s="273"/>
      <c r="W420" s="78"/>
      <c r="Z420">
        <v>0</v>
      </c>
    </row>
    <row r="421" spans="1:26">
      <c r="A421" s="13"/>
      <c r="B421" s="297"/>
      <c r="C421" s="243" t="s">
        <v>604</v>
      </c>
      <c r="D421" s="244" t="s">
        <v>605</v>
      </c>
      <c r="E421" s="244"/>
      <c r="F421" s="13"/>
      <c r="G421" s="242"/>
      <c r="H421" s="199"/>
      <c r="I421" s="203">
        <f>ROUND((SUM(I419:I420))/1,2)</f>
        <v>0</v>
      </c>
      <c r="J421" s="13"/>
      <c r="K421" s="13"/>
      <c r="L421" s="13">
        <f>ROUND((SUM(L419:L420))/1,2)</f>
        <v>0</v>
      </c>
      <c r="M421" s="13">
        <f>ROUND((SUM(M419:M420))/1,2)</f>
        <v>0</v>
      </c>
      <c r="N421" s="13"/>
      <c r="O421" s="13"/>
      <c r="P421" s="266"/>
      <c r="Q421" s="1"/>
      <c r="R421" s="1"/>
      <c r="S421" s="266">
        <f>ROUND((SUM(S419:S420))/1,2)</f>
        <v>0</v>
      </c>
      <c r="T421" s="2"/>
      <c r="U421" s="2"/>
      <c r="V421" s="275">
        <f>ROUND((SUM(V419:V420))/1,2)</f>
        <v>0</v>
      </c>
      <c r="W421" s="78"/>
    </row>
    <row r="422" spans="1:26">
      <c r="A422" s="1"/>
      <c r="B422" s="290"/>
      <c r="C422" s="1"/>
      <c r="D422" s="1"/>
      <c r="E422" s="1"/>
      <c r="F422" s="1"/>
      <c r="G422" s="231"/>
      <c r="H422" s="191"/>
      <c r="I422" s="19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276"/>
      <c r="W422" s="78"/>
    </row>
    <row r="423" spans="1:26">
      <c r="A423" s="13"/>
      <c r="B423" s="297"/>
      <c r="C423" s="13"/>
      <c r="D423" s="202" t="s">
        <v>86</v>
      </c>
      <c r="E423" s="202"/>
      <c r="F423" s="13"/>
      <c r="G423" s="242"/>
      <c r="H423" s="199"/>
      <c r="I423" s="203">
        <f>ROUND((SUM(I418:I422))/2,2)</f>
        <v>0</v>
      </c>
      <c r="J423" s="13"/>
      <c r="K423" s="13"/>
      <c r="L423" s="13">
        <f>ROUND((SUM(L418:L422))/2,2)</f>
        <v>0</v>
      </c>
      <c r="M423" s="13">
        <f>ROUND((SUM(M418:M422))/2,2)</f>
        <v>0</v>
      </c>
      <c r="N423" s="13"/>
      <c r="O423" s="13"/>
      <c r="P423" s="266"/>
      <c r="Q423" s="1"/>
      <c r="R423" s="1"/>
      <c r="S423" s="266">
        <f>ROUND((SUM(S418:S422))/2,2)</f>
        <v>0</v>
      </c>
      <c r="T423" s="1"/>
      <c r="U423" s="1"/>
      <c r="V423" s="275">
        <f>ROUND((SUM(V418:V422))/2,2)</f>
        <v>0</v>
      </c>
      <c r="W423" s="78"/>
    </row>
    <row r="424" spans="1:26">
      <c r="A424" s="1"/>
      <c r="B424" s="300"/>
      <c r="C424" s="267"/>
      <c r="D424" s="268" t="s">
        <v>88</v>
      </c>
      <c r="E424" s="268"/>
      <c r="F424" s="267"/>
      <c r="G424" s="269"/>
      <c r="H424" s="270"/>
      <c r="I424" s="270">
        <f>ROUND((SUM(I101:I423))/3,2)</f>
        <v>0</v>
      </c>
      <c r="J424" s="267"/>
      <c r="K424" s="267">
        <f>ROUND((SUM(K101:K423))/3,2)</f>
        <v>0</v>
      </c>
      <c r="L424" s="267">
        <f>ROUND((SUM(L101:L423))/3,2)</f>
        <v>0</v>
      </c>
      <c r="M424" s="267">
        <f>ROUND((SUM(M101:M423))/3,2)</f>
        <v>0</v>
      </c>
      <c r="N424" s="267"/>
      <c r="O424" s="267"/>
      <c r="P424" s="269"/>
      <c r="Q424" s="267"/>
      <c r="R424" s="267"/>
      <c r="S424" s="269">
        <f>ROUND((SUM(S101:S423))/3,2)</f>
        <v>467</v>
      </c>
      <c r="T424" s="267"/>
      <c r="U424" s="267"/>
      <c r="V424" s="277">
        <f>ROUND((SUM(V101:V423))/3,2)</f>
        <v>4.3099999999999996</v>
      </c>
      <c r="W424" s="78"/>
      <c r="Z424">
        <f>(SUM(Z101:Z423))</f>
        <v>0</v>
      </c>
    </row>
  </sheetData>
  <mergeCells count="369">
    <mergeCell ref="D420:E420"/>
    <mergeCell ref="D421:E421"/>
    <mergeCell ref="D423:E423"/>
    <mergeCell ref="D424:E424"/>
    <mergeCell ref="D412:E412"/>
    <mergeCell ref="D413:E413"/>
    <mergeCell ref="D414:E414"/>
    <mergeCell ref="D416:E416"/>
    <mergeCell ref="D418:E418"/>
    <mergeCell ref="D419:E419"/>
    <mergeCell ref="D406:E406"/>
    <mergeCell ref="D407:E407"/>
    <mergeCell ref="D408:E408"/>
    <mergeCell ref="D409:E409"/>
    <mergeCell ref="D410:E410"/>
    <mergeCell ref="D411:E411"/>
    <mergeCell ref="D399:E399"/>
    <mergeCell ref="D401:E401"/>
    <mergeCell ref="D402:E402"/>
    <mergeCell ref="D403:E403"/>
    <mergeCell ref="D404:E404"/>
    <mergeCell ref="D405:E405"/>
    <mergeCell ref="D392:E392"/>
    <mergeCell ref="D394:E394"/>
    <mergeCell ref="D395:E395"/>
    <mergeCell ref="D396:E396"/>
    <mergeCell ref="D397:E397"/>
    <mergeCell ref="D398:E398"/>
    <mergeCell ref="D386:E386"/>
    <mergeCell ref="D387:E387"/>
    <mergeCell ref="D388:E388"/>
    <mergeCell ref="D389:E389"/>
    <mergeCell ref="D390:E390"/>
    <mergeCell ref="D391:E391"/>
    <mergeCell ref="D379:E379"/>
    <mergeCell ref="D380:E380"/>
    <mergeCell ref="D381:E381"/>
    <mergeCell ref="D382:E382"/>
    <mergeCell ref="D384:E384"/>
    <mergeCell ref="D385:E385"/>
    <mergeCell ref="D372:E372"/>
    <mergeCell ref="D373:E373"/>
    <mergeCell ref="D374:E374"/>
    <mergeCell ref="D375:E375"/>
    <mergeCell ref="D376:E376"/>
    <mergeCell ref="D378:E378"/>
    <mergeCell ref="D365:E365"/>
    <mergeCell ref="D366:E366"/>
    <mergeCell ref="D367:E367"/>
    <mergeCell ref="D369:E369"/>
    <mergeCell ref="D370:E370"/>
    <mergeCell ref="D371:E371"/>
    <mergeCell ref="D358:E358"/>
    <mergeCell ref="D359:E359"/>
    <mergeCell ref="D360:E360"/>
    <mergeCell ref="D361:E361"/>
    <mergeCell ref="D363:E363"/>
    <mergeCell ref="D364:E364"/>
    <mergeCell ref="D352:E352"/>
    <mergeCell ref="D353:E353"/>
    <mergeCell ref="D354:E354"/>
    <mergeCell ref="D355:E355"/>
    <mergeCell ref="D356:E356"/>
    <mergeCell ref="D357:E357"/>
    <mergeCell ref="D346:E346"/>
    <mergeCell ref="D347:E347"/>
    <mergeCell ref="D348:E348"/>
    <mergeCell ref="D349:E349"/>
    <mergeCell ref="D350:E350"/>
    <mergeCell ref="D351:E351"/>
    <mergeCell ref="D340:E340"/>
    <mergeCell ref="D341:E341"/>
    <mergeCell ref="D342:E342"/>
    <mergeCell ref="D343:E343"/>
    <mergeCell ref="D344:E344"/>
    <mergeCell ref="D345:E345"/>
    <mergeCell ref="D334:E334"/>
    <mergeCell ref="D335:E335"/>
    <mergeCell ref="D336:E336"/>
    <mergeCell ref="D337:E337"/>
    <mergeCell ref="D338:E338"/>
    <mergeCell ref="D339:E339"/>
    <mergeCell ref="D328:E328"/>
    <mergeCell ref="D329:E329"/>
    <mergeCell ref="D330:E330"/>
    <mergeCell ref="D331:E331"/>
    <mergeCell ref="D332:E332"/>
    <mergeCell ref="D333:E333"/>
    <mergeCell ref="D322:E322"/>
    <mergeCell ref="D323:E323"/>
    <mergeCell ref="D324:E324"/>
    <mergeCell ref="D325:E325"/>
    <mergeCell ref="D326:E326"/>
    <mergeCell ref="D327:E327"/>
    <mergeCell ref="D316:E316"/>
    <mergeCell ref="D317:E317"/>
    <mergeCell ref="D318:E318"/>
    <mergeCell ref="D319:E319"/>
    <mergeCell ref="D320:E320"/>
    <mergeCell ref="D321:E321"/>
    <mergeCell ref="D310:E310"/>
    <mergeCell ref="D311:E311"/>
    <mergeCell ref="D312:E312"/>
    <mergeCell ref="D313:E313"/>
    <mergeCell ref="D314:E314"/>
    <mergeCell ref="D315:E315"/>
    <mergeCell ref="D304:E304"/>
    <mergeCell ref="D305:E305"/>
    <mergeCell ref="D306:E306"/>
    <mergeCell ref="D307:E307"/>
    <mergeCell ref="D308:E308"/>
    <mergeCell ref="D309:E309"/>
    <mergeCell ref="D298:E298"/>
    <mergeCell ref="D299:E299"/>
    <mergeCell ref="D300:E300"/>
    <mergeCell ref="D301:E301"/>
    <mergeCell ref="D302:E302"/>
    <mergeCell ref="D303:E303"/>
    <mergeCell ref="D291:E291"/>
    <mergeCell ref="D292:E292"/>
    <mergeCell ref="D294:E294"/>
    <mergeCell ref="D295:E295"/>
    <mergeCell ref="D296:E296"/>
    <mergeCell ref="D297:E297"/>
    <mergeCell ref="D285:E285"/>
    <mergeCell ref="D286:E286"/>
    <mergeCell ref="D287:E287"/>
    <mergeCell ref="D288:E288"/>
    <mergeCell ref="D289:E289"/>
    <mergeCell ref="D290:E290"/>
    <mergeCell ref="D279:E279"/>
    <mergeCell ref="D280:E280"/>
    <mergeCell ref="D281:E281"/>
    <mergeCell ref="D282:E282"/>
    <mergeCell ref="D283:E283"/>
    <mergeCell ref="D284:E284"/>
    <mergeCell ref="D273:E273"/>
    <mergeCell ref="D274:E274"/>
    <mergeCell ref="D275:E275"/>
    <mergeCell ref="D276:E276"/>
    <mergeCell ref="D277:E277"/>
    <mergeCell ref="D278:E278"/>
    <mergeCell ref="D267:E267"/>
    <mergeCell ref="D268:E268"/>
    <mergeCell ref="D269:E269"/>
    <mergeCell ref="D270:E270"/>
    <mergeCell ref="D271:E271"/>
    <mergeCell ref="D272:E272"/>
    <mergeCell ref="D261:E261"/>
    <mergeCell ref="D262:E262"/>
    <mergeCell ref="D263:E263"/>
    <mergeCell ref="D264:E264"/>
    <mergeCell ref="D265:E265"/>
    <mergeCell ref="D266:E266"/>
    <mergeCell ref="D254:E254"/>
    <mergeCell ref="D255:E255"/>
    <mergeCell ref="D256:E256"/>
    <mergeCell ref="D257:E257"/>
    <mergeCell ref="D258:E258"/>
    <mergeCell ref="D259:E259"/>
    <mergeCell ref="D248:E248"/>
    <mergeCell ref="D249:E249"/>
    <mergeCell ref="D250:E250"/>
    <mergeCell ref="D251:E251"/>
    <mergeCell ref="D252:E252"/>
    <mergeCell ref="D253:E253"/>
    <mergeCell ref="D241:E241"/>
    <mergeCell ref="D242:E242"/>
    <mergeCell ref="D243:E243"/>
    <mergeCell ref="D244:E244"/>
    <mergeCell ref="D245:E245"/>
    <mergeCell ref="D246:E246"/>
    <mergeCell ref="D235:E235"/>
    <mergeCell ref="D236:E236"/>
    <mergeCell ref="D237:E237"/>
    <mergeCell ref="D238:E238"/>
    <mergeCell ref="D239:E239"/>
    <mergeCell ref="D240:E240"/>
    <mergeCell ref="D228:E228"/>
    <mergeCell ref="D229:E229"/>
    <mergeCell ref="D230:E230"/>
    <mergeCell ref="D231:E231"/>
    <mergeCell ref="D232:E232"/>
    <mergeCell ref="D234:E234"/>
    <mergeCell ref="D221:E221"/>
    <mergeCell ref="D222:E222"/>
    <mergeCell ref="D223:E223"/>
    <mergeCell ref="D225:E225"/>
    <mergeCell ref="D226:E226"/>
    <mergeCell ref="D227:E227"/>
    <mergeCell ref="D215:E215"/>
    <mergeCell ref="D216:E216"/>
    <mergeCell ref="D217:E217"/>
    <mergeCell ref="D218:E218"/>
    <mergeCell ref="D219:E219"/>
    <mergeCell ref="D220:E220"/>
    <mergeCell ref="D209:E209"/>
    <mergeCell ref="D210:E210"/>
    <mergeCell ref="D211:E211"/>
    <mergeCell ref="D212:E212"/>
    <mergeCell ref="D213:E213"/>
    <mergeCell ref="D214:E214"/>
    <mergeCell ref="D202:E202"/>
    <mergeCell ref="D203:E203"/>
    <mergeCell ref="D204:E204"/>
    <mergeCell ref="D205:E205"/>
    <mergeCell ref="D207:E207"/>
    <mergeCell ref="D208:E208"/>
    <mergeCell ref="D195:E195"/>
    <mergeCell ref="D196:E196"/>
    <mergeCell ref="D198:E198"/>
    <mergeCell ref="D199:E199"/>
    <mergeCell ref="D200:E200"/>
    <mergeCell ref="D201:E201"/>
    <mergeCell ref="D189:E189"/>
    <mergeCell ref="D190:E190"/>
    <mergeCell ref="D191:E191"/>
    <mergeCell ref="D192:E192"/>
    <mergeCell ref="D193:E193"/>
    <mergeCell ref="D194:E194"/>
    <mergeCell ref="D180:E180"/>
    <mergeCell ref="D182:E182"/>
    <mergeCell ref="D183:E183"/>
    <mergeCell ref="D184:E184"/>
    <mergeCell ref="D186:E186"/>
    <mergeCell ref="D188:E188"/>
    <mergeCell ref="D174:E174"/>
    <mergeCell ref="D175:E175"/>
    <mergeCell ref="D176:E176"/>
    <mergeCell ref="D177:E177"/>
    <mergeCell ref="D178:E178"/>
    <mergeCell ref="D179:E179"/>
    <mergeCell ref="D168:E168"/>
    <mergeCell ref="D169:E169"/>
    <mergeCell ref="D170:E170"/>
    <mergeCell ref="D171:E171"/>
    <mergeCell ref="D172:E172"/>
    <mergeCell ref="D173:E173"/>
    <mergeCell ref="D161:E161"/>
    <mergeCell ref="D162:E162"/>
    <mergeCell ref="D163:E163"/>
    <mergeCell ref="D164:E164"/>
    <mergeCell ref="D165:E165"/>
    <mergeCell ref="D166:E166"/>
    <mergeCell ref="D154:E154"/>
    <mergeCell ref="D156:E156"/>
    <mergeCell ref="D157:E157"/>
    <mergeCell ref="D158:E158"/>
    <mergeCell ref="D159:E159"/>
    <mergeCell ref="D160:E160"/>
    <mergeCell ref="D148:E148"/>
    <mergeCell ref="D149:E149"/>
    <mergeCell ref="D150:E150"/>
    <mergeCell ref="D151:E151"/>
    <mergeCell ref="D152:E152"/>
    <mergeCell ref="D153:E153"/>
    <mergeCell ref="D141:E141"/>
    <mergeCell ref="D142:E142"/>
    <mergeCell ref="D143:E143"/>
    <mergeCell ref="D144:E144"/>
    <mergeCell ref="D145:E145"/>
    <mergeCell ref="D147:E147"/>
    <mergeCell ref="D134:E134"/>
    <mergeCell ref="D135:E135"/>
    <mergeCell ref="D137:E137"/>
    <mergeCell ref="D138:E138"/>
    <mergeCell ref="D139:E139"/>
    <mergeCell ref="D140:E140"/>
    <mergeCell ref="D128:E128"/>
    <mergeCell ref="D129:E129"/>
    <mergeCell ref="D130:E130"/>
    <mergeCell ref="D131:E131"/>
    <mergeCell ref="D132:E132"/>
    <mergeCell ref="D133:E133"/>
    <mergeCell ref="D122:E122"/>
    <mergeCell ref="D123:E123"/>
    <mergeCell ref="D124:E124"/>
    <mergeCell ref="D125:E125"/>
    <mergeCell ref="D126:E126"/>
    <mergeCell ref="D127:E127"/>
    <mergeCell ref="D115:E115"/>
    <mergeCell ref="D116:E116"/>
    <mergeCell ref="D117:E117"/>
    <mergeCell ref="D118:E118"/>
    <mergeCell ref="D120:E120"/>
    <mergeCell ref="D121:E121"/>
    <mergeCell ref="D109:E109"/>
    <mergeCell ref="D110:E110"/>
    <mergeCell ref="D111:E111"/>
    <mergeCell ref="D112:E112"/>
    <mergeCell ref="D113:E113"/>
    <mergeCell ref="D114:E114"/>
    <mergeCell ref="D103:E103"/>
    <mergeCell ref="D104:E104"/>
    <mergeCell ref="D105:E105"/>
    <mergeCell ref="D106:E106"/>
    <mergeCell ref="D107:E107"/>
    <mergeCell ref="D108:E108"/>
    <mergeCell ref="B92:E92"/>
    <mergeCell ref="B93:E93"/>
    <mergeCell ref="B94:E94"/>
    <mergeCell ref="I92:P92"/>
    <mergeCell ref="D101:E101"/>
    <mergeCell ref="D102:E102"/>
    <mergeCell ref="B80:D80"/>
    <mergeCell ref="B82:D82"/>
    <mergeCell ref="B83:D83"/>
    <mergeCell ref="B84:D84"/>
    <mergeCell ref="B86:D86"/>
    <mergeCell ref="B90:V90"/>
    <mergeCell ref="B74:D74"/>
    <mergeCell ref="B75:D75"/>
    <mergeCell ref="B76:D76"/>
    <mergeCell ref="B77:D77"/>
    <mergeCell ref="B78:D78"/>
    <mergeCell ref="B79:D79"/>
    <mergeCell ref="B68:D68"/>
    <mergeCell ref="B69:D69"/>
    <mergeCell ref="B70:D70"/>
    <mergeCell ref="B71:D71"/>
    <mergeCell ref="B72:D72"/>
    <mergeCell ref="B73:D73"/>
    <mergeCell ref="B61:D61"/>
    <mergeCell ref="B62:D62"/>
    <mergeCell ref="B63:D63"/>
    <mergeCell ref="B65:D65"/>
    <mergeCell ref="B66:D66"/>
    <mergeCell ref="B67:D67"/>
    <mergeCell ref="B55:D55"/>
    <mergeCell ref="B56:D56"/>
    <mergeCell ref="B57:D57"/>
    <mergeCell ref="B58:D58"/>
    <mergeCell ref="B59:D59"/>
    <mergeCell ref="B60:D60"/>
    <mergeCell ref="F31:G31"/>
    <mergeCell ref="B54:C54"/>
    <mergeCell ref="B44:V44"/>
    <mergeCell ref="B46:E46"/>
    <mergeCell ref="B47:E47"/>
    <mergeCell ref="B48:E48"/>
    <mergeCell ref="F46:H46"/>
    <mergeCell ref="F47:H47"/>
    <mergeCell ref="F48:H48"/>
    <mergeCell ref="B49:I49"/>
    <mergeCell ref="F25:H25"/>
    <mergeCell ref="F26:H26"/>
    <mergeCell ref="F27:H27"/>
    <mergeCell ref="F28:G28"/>
    <mergeCell ref="F29:G29"/>
    <mergeCell ref="F30:G30"/>
    <mergeCell ref="F19:H19"/>
    <mergeCell ref="F20:H20"/>
    <mergeCell ref="F21:H21"/>
    <mergeCell ref="F22:H22"/>
    <mergeCell ref="F23:H23"/>
    <mergeCell ref="F24:H24"/>
    <mergeCell ref="B11:H11"/>
    <mergeCell ref="F14:H14"/>
    <mergeCell ref="F15:H15"/>
    <mergeCell ref="F16:H16"/>
    <mergeCell ref="F17:H17"/>
    <mergeCell ref="F18:H18"/>
    <mergeCell ref="B1:C1"/>
    <mergeCell ref="E1:F1"/>
    <mergeCell ref="B2:V2"/>
    <mergeCell ref="B3:V3"/>
    <mergeCell ref="B7:H7"/>
    <mergeCell ref="B9:H9"/>
    <mergeCell ref="H1:I1"/>
  </mergeCells>
  <hyperlinks>
    <hyperlink ref="B1:C1" location="A2:A2" tooltip="Klikni na prechod ku Kryciemu listu..." display="Krycí list rozpočtu"/>
    <hyperlink ref="E1:F1" location="A54:A54" tooltip="Klikni na prechod ku rekapitulácii..." display="Rekapitulácia rozpočtu"/>
    <hyperlink ref="H1:I1" location="B100:B100" tooltip="Klikni na prechod ku Rozpočet..." display="Rozpočet"/>
  </hyperlinks>
  <printOptions horizontalCentered="1" gridLines="1"/>
  <pageMargins left="1.1111111111111112E-2" right="1.1111111111111112E-2" top="0.75" bottom="0.75" header="0.3" footer="0.3"/>
  <pageSetup paperSize="9" scale="75" orientation="portrait" r:id="rId1"/>
  <headerFooter>
    <oddHeader>&amp;C&amp;B&amp; Rozpočet Kontajnerové divadlo vedľa kina Hviezda - Trenčín / SO 101 - KONTAJNEROVÉ DIVADLO</oddHeader>
    <oddFooter>&amp;RStrana &amp;P z &amp;N    &amp;L&amp;7Spracované systémom Systematic® Kalkulus, tel.: 051 77 10 585</oddFooter>
  </headerFooter>
  <rowBreaks count="2" manualBreakCount="2">
    <brk id="40" max="16383" man="1"/>
    <brk id="89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AA169"/>
  <sheetViews>
    <sheetView workbookViewId="0">
      <pane ySplit="1" topLeftCell="A59" activePane="bottomLeft" state="frozen"/>
      <selection pane="bottomLeft" activeCell="H72" sqref="H72"/>
    </sheetView>
  </sheetViews>
  <sheetFormatPr defaultColWidth="0" defaultRowHeight="14.4"/>
  <cols>
    <col min="1" max="1" width="1.77734375" customWidth="1"/>
    <col min="2" max="2" width="4.77734375" customWidth="1"/>
    <col min="3" max="3" width="12.77734375" customWidth="1"/>
    <col min="4" max="5" width="22.77734375" customWidth="1"/>
    <col min="6" max="7" width="9.77734375" customWidth="1"/>
    <col min="8" max="9" width="12.77734375" customWidth="1"/>
    <col min="10" max="10" width="10.77734375" hidden="1" customWidth="1"/>
    <col min="11" max="15" width="0" hidden="1" customWidth="1"/>
    <col min="16" max="16" width="9.77734375" customWidth="1"/>
    <col min="17" max="18" width="0" hidden="1" customWidth="1"/>
    <col min="19" max="19" width="7.77734375" customWidth="1"/>
    <col min="20" max="21" width="0" hidden="1" customWidth="1"/>
    <col min="22" max="22" width="7.77734375" customWidth="1"/>
    <col min="23" max="23" width="2.77734375" customWidth="1"/>
    <col min="24" max="26" width="0" hidden="1" customWidth="1"/>
    <col min="27" max="27" width="8.88671875" hidden="1" customWidth="1"/>
  </cols>
  <sheetData>
    <row r="1" spans="1:23" ht="34.950000000000003" customHeight="1">
      <c r="A1" s="15"/>
      <c r="B1" s="45" t="s">
        <v>21</v>
      </c>
      <c r="C1" s="18"/>
      <c r="D1" s="15"/>
      <c r="E1" s="19" t="s">
        <v>0</v>
      </c>
      <c r="F1" s="20"/>
      <c r="G1" s="16"/>
      <c r="H1" s="17" t="s">
        <v>89</v>
      </c>
      <c r="I1" s="18"/>
      <c r="J1" s="225"/>
      <c r="K1" s="226"/>
      <c r="L1" s="226"/>
      <c r="M1" s="226"/>
      <c r="N1" s="226"/>
      <c r="O1" s="226"/>
      <c r="P1" s="227"/>
      <c r="Q1" s="161"/>
      <c r="R1" s="161"/>
      <c r="S1" s="161"/>
      <c r="T1" s="161"/>
      <c r="U1" s="161"/>
      <c r="V1" s="161"/>
      <c r="W1" s="78">
        <v>30.126000000000001</v>
      </c>
    </row>
    <row r="2" spans="1:23" ht="34.950000000000003" customHeight="1">
      <c r="A2" s="22"/>
      <c r="B2" s="54" t="s">
        <v>21</v>
      </c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  <c r="Q2" s="52"/>
      <c r="R2" s="52"/>
      <c r="S2" s="52"/>
      <c r="T2" s="52"/>
      <c r="U2" s="52"/>
      <c r="V2" s="162"/>
      <c r="W2" s="78"/>
    </row>
    <row r="3" spans="1:23" ht="18" customHeight="1">
      <c r="A3" s="22"/>
      <c r="B3" s="57" t="s">
        <v>1</v>
      </c>
      <c r="C3" s="58"/>
      <c r="D3" s="58"/>
      <c r="E3" s="58"/>
      <c r="F3" s="58"/>
      <c r="G3" s="55"/>
      <c r="H3" s="55"/>
      <c r="I3" s="55"/>
      <c r="J3" s="55"/>
      <c r="K3" s="55"/>
      <c r="L3" s="55"/>
      <c r="M3" s="55"/>
      <c r="N3" s="55"/>
      <c r="O3" s="55"/>
      <c r="P3" s="55"/>
      <c r="Q3" s="55"/>
      <c r="R3" s="55"/>
      <c r="S3" s="55"/>
      <c r="T3" s="55"/>
      <c r="U3" s="55"/>
      <c r="V3" s="163"/>
      <c r="W3" s="78"/>
    </row>
    <row r="4" spans="1:23" ht="18" customHeight="1">
      <c r="A4" s="22"/>
      <c r="B4" s="59" t="s">
        <v>607</v>
      </c>
      <c r="C4" s="39"/>
      <c r="D4" s="32"/>
      <c r="E4" s="32"/>
      <c r="F4" s="60" t="s">
        <v>23</v>
      </c>
      <c r="G4" s="32"/>
      <c r="H4" s="32"/>
      <c r="I4" s="32"/>
      <c r="J4" s="32"/>
      <c r="K4" s="33"/>
      <c r="L4" s="33"/>
      <c r="M4" s="33"/>
      <c r="N4" s="33"/>
      <c r="O4" s="33"/>
      <c r="P4" s="33"/>
      <c r="Q4" s="33"/>
      <c r="R4" s="33"/>
      <c r="S4" s="33"/>
      <c r="T4" s="33"/>
      <c r="U4" s="33"/>
      <c r="V4" s="164"/>
      <c r="W4" s="78"/>
    </row>
    <row r="5" spans="1:23" ht="18" customHeight="1">
      <c r="A5" s="22"/>
      <c r="B5" s="48"/>
      <c r="C5" s="39"/>
      <c r="D5" s="32"/>
      <c r="E5" s="32"/>
      <c r="F5" s="60" t="s">
        <v>24</v>
      </c>
      <c r="G5" s="32"/>
      <c r="H5" s="32"/>
      <c r="I5" s="32"/>
      <c r="J5" s="32"/>
      <c r="K5" s="33"/>
      <c r="L5" s="33"/>
      <c r="M5" s="33"/>
      <c r="N5" s="33"/>
      <c r="O5" s="33"/>
      <c r="P5" s="33"/>
      <c r="Q5" s="33"/>
      <c r="R5" s="33"/>
      <c r="S5" s="33"/>
      <c r="T5" s="33"/>
      <c r="U5" s="33"/>
      <c r="V5" s="164"/>
      <c r="W5" s="78"/>
    </row>
    <row r="6" spans="1:23" ht="18" customHeight="1">
      <c r="A6" s="22"/>
      <c r="B6" s="61" t="s">
        <v>25</v>
      </c>
      <c r="C6" s="39"/>
      <c r="D6" s="60" t="s">
        <v>26</v>
      </c>
      <c r="E6" s="32"/>
      <c r="F6" s="60" t="s">
        <v>27</v>
      </c>
      <c r="G6" s="393">
        <v>44480</v>
      </c>
      <c r="H6" s="32"/>
      <c r="I6" s="32"/>
      <c r="J6" s="32"/>
      <c r="K6" s="33"/>
      <c r="L6" s="33"/>
      <c r="M6" s="33"/>
      <c r="N6" s="33"/>
      <c r="O6" s="33"/>
      <c r="P6" s="33"/>
      <c r="Q6" s="33"/>
      <c r="R6" s="33"/>
      <c r="S6" s="33"/>
      <c r="T6" s="33"/>
      <c r="U6" s="33"/>
      <c r="V6" s="164"/>
      <c r="W6" s="78"/>
    </row>
    <row r="7" spans="1:23" ht="19.95" customHeight="1">
      <c r="A7" s="22"/>
      <c r="B7" s="69" t="s">
        <v>28</v>
      </c>
      <c r="C7" s="65"/>
      <c r="D7" s="65"/>
      <c r="E7" s="65"/>
      <c r="F7" s="65"/>
      <c r="G7" s="65"/>
      <c r="H7" s="66"/>
      <c r="I7" s="63"/>
      <c r="J7" s="64"/>
      <c r="K7" s="33"/>
      <c r="L7" s="33"/>
      <c r="M7" s="33"/>
      <c r="N7" s="33"/>
      <c r="O7" s="33"/>
      <c r="P7" s="33"/>
      <c r="Q7" s="33"/>
      <c r="R7" s="33"/>
      <c r="S7" s="33"/>
      <c r="T7" s="33"/>
      <c r="U7" s="33"/>
      <c r="V7" s="164"/>
      <c r="W7" s="78"/>
    </row>
    <row r="8" spans="1:23" ht="18" customHeight="1">
      <c r="A8" s="22"/>
      <c r="B8" s="71" t="s">
        <v>31</v>
      </c>
      <c r="C8" s="62"/>
      <c r="D8" s="35"/>
      <c r="E8" s="35"/>
      <c r="F8" s="72" t="s">
        <v>32</v>
      </c>
      <c r="G8" s="35"/>
      <c r="H8" s="35"/>
      <c r="I8" s="32"/>
      <c r="J8" s="32"/>
      <c r="K8" s="33"/>
      <c r="L8" s="33"/>
      <c r="M8" s="33"/>
      <c r="N8" s="33"/>
      <c r="O8" s="33"/>
      <c r="P8" s="33"/>
      <c r="Q8" s="33"/>
      <c r="R8" s="33"/>
      <c r="S8" s="33"/>
      <c r="T8" s="33"/>
      <c r="U8" s="33"/>
      <c r="V8" s="164"/>
      <c r="W8" s="78"/>
    </row>
    <row r="9" spans="1:23" ht="19.95" customHeight="1">
      <c r="A9" s="22"/>
      <c r="B9" s="70" t="s">
        <v>29</v>
      </c>
      <c r="C9" s="67"/>
      <c r="D9" s="67"/>
      <c r="E9" s="67"/>
      <c r="F9" s="67"/>
      <c r="G9" s="67"/>
      <c r="H9" s="68"/>
      <c r="I9" s="64"/>
      <c r="J9" s="64"/>
      <c r="K9" s="33"/>
      <c r="L9" s="33"/>
      <c r="M9" s="33"/>
      <c r="N9" s="33"/>
      <c r="O9" s="33"/>
      <c r="P9" s="33"/>
      <c r="Q9" s="33"/>
      <c r="R9" s="33"/>
      <c r="S9" s="33"/>
      <c r="T9" s="33"/>
      <c r="U9" s="33"/>
      <c r="V9" s="164"/>
      <c r="W9" s="78"/>
    </row>
    <row r="10" spans="1:23" ht="18" customHeight="1">
      <c r="A10" s="22"/>
      <c r="B10" s="61" t="s">
        <v>31</v>
      </c>
      <c r="C10" s="39"/>
      <c r="D10" s="32"/>
      <c r="E10" s="32"/>
      <c r="F10" s="60" t="s">
        <v>32</v>
      </c>
      <c r="G10" s="32"/>
      <c r="H10" s="32"/>
      <c r="I10" s="32"/>
      <c r="J10" s="32"/>
      <c r="K10" s="33"/>
      <c r="L10" s="33"/>
      <c r="M10" s="33"/>
      <c r="N10" s="33"/>
      <c r="O10" s="33"/>
      <c r="P10" s="33"/>
      <c r="Q10" s="33"/>
      <c r="R10" s="33"/>
      <c r="S10" s="33"/>
      <c r="T10" s="33"/>
      <c r="U10" s="33"/>
      <c r="V10" s="164"/>
      <c r="W10" s="78"/>
    </row>
    <row r="11" spans="1:23" ht="19.95" customHeight="1">
      <c r="A11" s="22"/>
      <c r="B11" s="70" t="s">
        <v>30</v>
      </c>
      <c r="C11" s="67"/>
      <c r="D11" s="67"/>
      <c r="E11" s="67"/>
      <c r="F11" s="67"/>
      <c r="G11" s="67"/>
      <c r="H11" s="68"/>
      <c r="I11" s="64"/>
      <c r="J11" s="64"/>
      <c r="K11" s="33"/>
      <c r="L11" s="33"/>
      <c r="M11" s="33"/>
      <c r="N11" s="33"/>
      <c r="O11" s="33"/>
      <c r="P11" s="33"/>
      <c r="Q11" s="33"/>
      <c r="R11" s="33"/>
      <c r="S11" s="33"/>
      <c r="T11" s="33"/>
      <c r="U11" s="33"/>
      <c r="V11" s="164"/>
      <c r="W11" s="78"/>
    </row>
    <row r="12" spans="1:23" ht="18" customHeight="1">
      <c r="A12" s="22"/>
      <c r="B12" s="61" t="s">
        <v>31</v>
      </c>
      <c r="C12" s="39"/>
      <c r="D12" s="32"/>
      <c r="E12" s="32"/>
      <c r="F12" s="60" t="s">
        <v>32</v>
      </c>
      <c r="G12" s="32"/>
      <c r="H12" s="32"/>
      <c r="I12" s="32"/>
      <c r="J12" s="32"/>
      <c r="K12" s="33"/>
      <c r="L12" s="33"/>
      <c r="M12" s="33"/>
      <c r="N12" s="33"/>
      <c r="O12" s="33"/>
      <c r="P12" s="33"/>
      <c r="Q12" s="33"/>
      <c r="R12" s="33"/>
      <c r="S12" s="33"/>
      <c r="T12" s="33"/>
      <c r="U12" s="33"/>
      <c r="V12" s="164"/>
      <c r="W12" s="78"/>
    </row>
    <row r="13" spans="1:23" ht="18" customHeight="1">
      <c r="A13" s="22"/>
      <c r="B13" s="47"/>
      <c r="C13" s="38"/>
      <c r="D13" s="28"/>
      <c r="E13" s="28"/>
      <c r="F13" s="28"/>
      <c r="G13" s="28"/>
      <c r="H13" s="28"/>
      <c r="I13" s="39"/>
      <c r="J13" s="32"/>
      <c r="K13" s="33"/>
      <c r="L13" s="33"/>
      <c r="M13" s="33"/>
      <c r="N13" s="33"/>
      <c r="O13" s="33"/>
      <c r="P13" s="33"/>
      <c r="Q13" s="33"/>
      <c r="R13" s="33"/>
      <c r="S13" s="33"/>
      <c r="T13" s="33"/>
      <c r="U13" s="33"/>
      <c r="V13" s="164"/>
      <c r="W13" s="78"/>
    </row>
    <row r="14" spans="1:23" ht="18" customHeight="1">
      <c r="A14" s="22"/>
      <c r="B14" s="79" t="s">
        <v>6</v>
      </c>
      <c r="C14" s="87" t="s">
        <v>53</v>
      </c>
      <c r="D14" s="86" t="s">
        <v>54</v>
      </c>
      <c r="E14" s="91" t="s">
        <v>55</v>
      </c>
      <c r="F14" s="99" t="s">
        <v>39</v>
      </c>
      <c r="G14" s="128"/>
      <c r="H14" s="56"/>
      <c r="I14" s="39"/>
      <c r="J14" s="32"/>
      <c r="K14" s="33"/>
      <c r="L14" s="33"/>
      <c r="M14" s="33"/>
      <c r="N14" s="33"/>
      <c r="O14" s="100"/>
      <c r="P14" s="108">
        <v>0</v>
      </c>
      <c r="Q14" s="104"/>
      <c r="R14" s="33"/>
      <c r="S14" s="33"/>
      <c r="T14" s="33"/>
      <c r="U14" s="33"/>
      <c r="V14" s="164"/>
      <c r="W14" s="78"/>
    </row>
    <row r="15" spans="1:23" ht="18" customHeight="1">
      <c r="A15" s="22"/>
      <c r="B15" s="80" t="s">
        <v>33</v>
      </c>
      <c r="C15" s="88">
        <f>'SO 7032'!E61</f>
        <v>0</v>
      </c>
      <c r="D15" s="83">
        <f>'SO 7032'!F61</f>
        <v>0</v>
      </c>
      <c r="E15" s="92">
        <f>'SO 7032'!G61</f>
        <v>0</v>
      </c>
      <c r="F15" s="141"/>
      <c r="G15" s="129"/>
      <c r="H15" s="75"/>
      <c r="I15" s="32"/>
      <c r="J15" s="32"/>
      <c r="K15" s="33"/>
      <c r="L15" s="33"/>
      <c r="M15" s="33"/>
      <c r="N15" s="33"/>
      <c r="O15" s="100"/>
      <c r="P15" s="109"/>
      <c r="Q15" s="104"/>
      <c r="R15" s="33"/>
      <c r="S15" s="33"/>
      <c r="T15" s="33"/>
      <c r="U15" s="33"/>
      <c r="V15" s="164"/>
      <c r="W15" s="78"/>
    </row>
    <row r="16" spans="1:23" ht="18" customHeight="1">
      <c r="A16" s="22"/>
      <c r="B16" s="79" t="s">
        <v>34</v>
      </c>
      <c r="C16" s="118"/>
      <c r="D16" s="119"/>
      <c r="E16" s="120"/>
      <c r="F16" s="142" t="s">
        <v>40</v>
      </c>
      <c r="G16" s="129"/>
      <c r="H16" s="75"/>
      <c r="I16" s="32"/>
      <c r="J16" s="32"/>
      <c r="K16" s="33"/>
      <c r="L16" s="33"/>
      <c r="M16" s="33"/>
      <c r="N16" s="33"/>
      <c r="O16" s="100"/>
      <c r="P16" s="110">
        <f>(SUM(Z78:Z168))</f>
        <v>0</v>
      </c>
      <c r="Q16" s="104"/>
      <c r="R16" s="33"/>
      <c r="S16" s="33"/>
      <c r="T16" s="33"/>
      <c r="U16" s="33"/>
      <c r="V16" s="164"/>
      <c r="W16" s="78"/>
    </row>
    <row r="17" spans="1:26" ht="18" customHeight="1">
      <c r="A17" s="22"/>
      <c r="B17" s="80" t="s">
        <v>35</v>
      </c>
      <c r="C17" s="88"/>
      <c r="D17" s="83"/>
      <c r="E17" s="92"/>
      <c r="F17" s="143" t="s">
        <v>41</v>
      </c>
      <c r="G17" s="129"/>
      <c r="H17" s="75"/>
      <c r="I17" s="32"/>
      <c r="J17" s="32"/>
      <c r="K17" s="33"/>
      <c r="L17" s="33"/>
      <c r="M17" s="33"/>
      <c r="N17" s="33"/>
      <c r="O17" s="100"/>
      <c r="P17" s="110">
        <v>0</v>
      </c>
      <c r="Q17" s="104"/>
      <c r="R17" s="33"/>
      <c r="S17" s="33"/>
      <c r="T17" s="33"/>
      <c r="U17" s="33"/>
      <c r="V17" s="164"/>
      <c r="W17" s="78"/>
    </row>
    <row r="18" spans="1:26" ht="18" customHeight="1">
      <c r="A18" s="22"/>
      <c r="B18" s="81" t="s">
        <v>36</v>
      </c>
      <c r="C18" s="89"/>
      <c r="D18" s="84"/>
      <c r="E18" s="93"/>
      <c r="F18" s="144"/>
      <c r="G18" s="130"/>
      <c r="H18" s="75"/>
      <c r="I18" s="32"/>
      <c r="J18" s="32"/>
      <c r="K18" s="33"/>
      <c r="L18" s="33"/>
      <c r="M18" s="33"/>
      <c r="N18" s="33"/>
      <c r="O18" s="100"/>
      <c r="P18" s="109"/>
      <c r="Q18" s="104"/>
      <c r="R18" s="33"/>
      <c r="S18" s="33"/>
      <c r="T18" s="33"/>
      <c r="U18" s="33"/>
      <c r="V18" s="164"/>
      <c r="W18" s="78"/>
    </row>
    <row r="19" spans="1:26" ht="18" customHeight="1">
      <c r="A19" s="22"/>
      <c r="B19" s="81" t="s">
        <v>37</v>
      </c>
      <c r="C19" s="90"/>
      <c r="D19" s="85"/>
      <c r="E19" s="93"/>
      <c r="F19" s="98"/>
      <c r="G19" s="148"/>
      <c r="H19" s="76"/>
      <c r="I19" s="32"/>
      <c r="J19" s="32"/>
      <c r="K19" s="33"/>
      <c r="L19" s="33"/>
      <c r="M19" s="33"/>
      <c r="N19" s="33"/>
      <c r="O19" s="100"/>
      <c r="P19" s="109"/>
      <c r="Q19" s="104"/>
      <c r="R19" s="33"/>
      <c r="S19" s="33"/>
      <c r="T19" s="33"/>
      <c r="U19" s="33"/>
      <c r="V19" s="164"/>
      <c r="W19" s="78"/>
    </row>
    <row r="20" spans="1:26" ht="18" customHeight="1">
      <c r="A20" s="22"/>
      <c r="B20" s="74" t="s">
        <v>38</v>
      </c>
      <c r="C20" s="82"/>
      <c r="D20" s="121"/>
      <c r="E20" s="122">
        <f>SUM(E15:E19)</f>
        <v>0</v>
      </c>
      <c r="F20" s="145" t="s">
        <v>38</v>
      </c>
      <c r="G20" s="134"/>
      <c r="H20" s="56"/>
      <c r="I20" s="39"/>
      <c r="J20" s="32"/>
      <c r="K20" s="33"/>
      <c r="L20" s="33"/>
      <c r="M20" s="33"/>
      <c r="N20" s="33"/>
      <c r="O20" s="100"/>
      <c r="P20" s="111">
        <f>SUM(P14:P19)</f>
        <v>0</v>
      </c>
      <c r="Q20" s="104"/>
      <c r="R20" s="33"/>
      <c r="S20" s="33"/>
      <c r="T20" s="33"/>
      <c r="U20" s="33"/>
      <c r="V20" s="164"/>
      <c r="W20" s="78"/>
    </row>
    <row r="21" spans="1:26" ht="18" customHeight="1">
      <c r="A21" s="22"/>
      <c r="B21" s="71" t="s">
        <v>47</v>
      </c>
      <c r="C21" s="73"/>
      <c r="D21" s="117"/>
      <c r="E21" s="94">
        <f>((E15*U22*0)+(E16*V22*0)+(E17*W22*0))/100</f>
        <v>0</v>
      </c>
      <c r="F21" s="146" t="s">
        <v>50</v>
      </c>
      <c r="G21" s="129"/>
      <c r="H21" s="75"/>
      <c r="I21" s="32"/>
      <c r="J21" s="32"/>
      <c r="K21" s="33"/>
      <c r="L21" s="33"/>
      <c r="M21" s="33"/>
      <c r="N21" s="33"/>
      <c r="O21" s="100"/>
      <c r="P21" s="110">
        <f>((E15*X22*0)+(E16*Y22*0)+(E17*Z22*0))/100</f>
        <v>0</v>
      </c>
      <c r="Q21" s="104"/>
      <c r="R21" s="33"/>
      <c r="S21" s="33"/>
      <c r="T21" s="33"/>
      <c r="U21" s="33"/>
      <c r="V21" s="164"/>
      <c r="W21" s="78"/>
    </row>
    <row r="22" spans="1:26" ht="18" customHeight="1">
      <c r="A22" s="22"/>
      <c r="B22" s="61" t="s">
        <v>48</v>
      </c>
      <c r="C22" s="41"/>
      <c r="D22" s="96"/>
      <c r="E22" s="95">
        <f>((E15*U23*0)+(E16*V23*0)+(E17*W23*0))/100</f>
        <v>0</v>
      </c>
      <c r="F22" s="146" t="s">
        <v>51</v>
      </c>
      <c r="G22" s="129"/>
      <c r="H22" s="75"/>
      <c r="I22" s="32"/>
      <c r="J22" s="32"/>
      <c r="K22" s="33"/>
      <c r="L22" s="33"/>
      <c r="M22" s="33"/>
      <c r="N22" s="33"/>
      <c r="O22" s="100"/>
      <c r="P22" s="110">
        <f>((E15*X23*0)+(E16*Y23*0)+(E17*Z23*0))/100</f>
        <v>0</v>
      </c>
      <c r="Q22" s="104"/>
      <c r="R22" s="33"/>
      <c r="S22" s="33"/>
      <c r="T22" s="33"/>
      <c r="U22" s="33">
        <v>1</v>
      </c>
      <c r="V22" s="165">
        <v>1</v>
      </c>
      <c r="W22" s="78">
        <v>1</v>
      </c>
      <c r="X22">
        <v>1</v>
      </c>
      <c r="Y22">
        <v>1</v>
      </c>
      <c r="Z22">
        <v>1</v>
      </c>
    </row>
    <row r="23" spans="1:26" ht="18" customHeight="1">
      <c r="A23" s="22"/>
      <c r="B23" s="61" t="s">
        <v>49</v>
      </c>
      <c r="C23" s="41"/>
      <c r="D23" s="96"/>
      <c r="E23" s="95">
        <f>((E15*U24*0)+(E16*V24*0)+(E17*W24*0))/100</f>
        <v>0</v>
      </c>
      <c r="F23" s="146" t="s">
        <v>52</v>
      </c>
      <c r="G23" s="129"/>
      <c r="H23" s="75"/>
      <c r="I23" s="32"/>
      <c r="J23" s="32"/>
      <c r="K23" s="33"/>
      <c r="L23" s="33"/>
      <c r="M23" s="33"/>
      <c r="N23" s="33"/>
      <c r="O23" s="100"/>
      <c r="P23" s="110">
        <f>((E15*X24*0)+(E16*Y24*0)+(E17*Z24*0))/100</f>
        <v>0</v>
      </c>
      <c r="Q23" s="104"/>
      <c r="R23" s="33"/>
      <c r="S23" s="33"/>
      <c r="T23" s="33"/>
      <c r="U23" s="33">
        <v>1</v>
      </c>
      <c r="V23" s="165">
        <v>1</v>
      </c>
      <c r="W23" s="78">
        <v>0</v>
      </c>
      <c r="X23">
        <v>1</v>
      </c>
      <c r="Y23">
        <v>1</v>
      </c>
      <c r="Z23">
        <v>1</v>
      </c>
    </row>
    <row r="24" spans="1:26" ht="18" customHeight="1">
      <c r="A24" s="22"/>
      <c r="B24" s="48"/>
      <c r="C24" s="41"/>
      <c r="D24" s="96"/>
      <c r="E24" s="96"/>
      <c r="F24" s="147"/>
      <c r="G24" s="130"/>
      <c r="H24" s="75"/>
      <c r="I24" s="32"/>
      <c r="J24" s="32"/>
      <c r="K24" s="33"/>
      <c r="L24" s="33"/>
      <c r="M24" s="33"/>
      <c r="N24" s="33"/>
      <c r="O24" s="100"/>
      <c r="P24" s="112"/>
      <c r="Q24" s="104"/>
      <c r="R24" s="33"/>
      <c r="S24" s="33"/>
      <c r="T24" s="33"/>
      <c r="U24" s="33">
        <v>1</v>
      </c>
      <c r="V24" s="165">
        <v>1</v>
      </c>
      <c r="W24" s="78">
        <v>1</v>
      </c>
      <c r="X24">
        <v>1</v>
      </c>
      <c r="Y24">
        <v>1</v>
      </c>
      <c r="Z24">
        <v>0</v>
      </c>
    </row>
    <row r="25" spans="1:26" ht="18" customHeight="1">
      <c r="A25" s="22"/>
      <c r="B25" s="61"/>
      <c r="C25" s="41"/>
      <c r="D25" s="96"/>
      <c r="E25" s="96"/>
      <c r="F25" s="127" t="s">
        <v>38</v>
      </c>
      <c r="G25" s="148"/>
      <c r="H25" s="75"/>
      <c r="I25" s="32"/>
      <c r="J25" s="32"/>
      <c r="K25" s="33"/>
      <c r="L25" s="33"/>
      <c r="M25" s="33"/>
      <c r="N25" s="33"/>
      <c r="O25" s="100"/>
      <c r="P25" s="111">
        <f>SUM(E21:E24)+SUM(P21:P24)</f>
        <v>0</v>
      </c>
      <c r="Q25" s="104"/>
      <c r="R25" s="33"/>
      <c r="S25" s="33"/>
      <c r="T25" s="33"/>
      <c r="U25" s="33"/>
      <c r="V25" s="164"/>
      <c r="W25" s="78"/>
    </row>
    <row r="26" spans="1:26" ht="18" customHeight="1">
      <c r="A26" s="22"/>
      <c r="B26" s="159" t="s">
        <v>58</v>
      </c>
      <c r="C26" s="124"/>
      <c r="D26" s="126"/>
      <c r="E26" s="155"/>
      <c r="F26" s="145" t="s">
        <v>42</v>
      </c>
      <c r="G26" s="149"/>
      <c r="H26" s="77"/>
      <c r="I26" s="30"/>
      <c r="J26" s="30"/>
      <c r="K26" s="31"/>
      <c r="L26" s="31"/>
      <c r="M26" s="31"/>
      <c r="N26" s="31"/>
      <c r="O26" s="101"/>
      <c r="P26" s="113"/>
      <c r="Q26" s="105"/>
      <c r="R26" s="31"/>
      <c r="S26" s="31"/>
      <c r="T26" s="31"/>
      <c r="U26" s="31"/>
      <c r="V26" s="166"/>
      <c r="W26" s="78"/>
    </row>
    <row r="27" spans="1:26" ht="18" customHeight="1">
      <c r="A27" s="22"/>
      <c r="B27" s="49"/>
      <c r="C27" s="43"/>
      <c r="D27" s="97"/>
      <c r="E27" s="156"/>
      <c r="F27" s="151" t="s">
        <v>43</v>
      </c>
      <c r="G27" s="131"/>
      <c r="H27" s="51"/>
      <c r="I27" s="35"/>
      <c r="J27" s="35"/>
      <c r="K27" s="36"/>
      <c r="L27" s="36"/>
      <c r="M27" s="36"/>
      <c r="N27" s="36"/>
      <c r="O27" s="102"/>
      <c r="P27" s="114">
        <f>E20+P20+E25+P25</f>
        <v>0</v>
      </c>
      <c r="Q27" s="106"/>
      <c r="R27" s="36"/>
      <c r="S27" s="36"/>
      <c r="T27" s="36"/>
      <c r="U27" s="36"/>
      <c r="V27" s="167"/>
      <c r="W27" s="78"/>
    </row>
    <row r="28" spans="1:26" ht="18" customHeight="1">
      <c r="A28" s="22"/>
      <c r="B28" s="50"/>
      <c r="C28" s="44"/>
      <c r="D28" s="22"/>
      <c r="E28" s="157"/>
      <c r="F28" s="152" t="s">
        <v>44</v>
      </c>
      <c r="G28" s="132"/>
      <c r="H28" s="303">
        <f>P27-SUM('SO 7032'!K78:'SO 7032'!K168)</f>
        <v>0</v>
      </c>
      <c r="I28" s="28"/>
      <c r="J28" s="28"/>
      <c r="K28" s="29"/>
      <c r="L28" s="29"/>
      <c r="M28" s="29"/>
      <c r="N28" s="29"/>
      <c r="O28" s="103"/>
      <c r="P28" s="115">
        <f>ROUND(((ROUND(H28,2)*20)*1/100),2)</f>
        <v>0</v>
      </c>
      <c r="Q28" s="107"/>
      <c r="R28" s="29"/>
      <c r="S28" s="29"/>
      <c r="T28" s="29"/>
      <c r="U28" s="29"/>
      <c r="V28" s="168"/>
      <c r="W28" s="78"/>
    </row>
    <row r="29" spans="1:26" ht="18" customHeight="1">
      <c r="A29" s="22"/>
      <c r="B29" s="50"/>
      <c r="C29" s="44"/>
      <c r="D29" s="22"/>
      <c r="E29" s="157"/>
      <c r="F29" s="153" t="s">
        <v>45</v>
      </c>
      <c r="G29" s="133"/>
      <c r="H29" s="40">
        <f>SUM('SO 7032'!K78:'SO 7032'!K168)</f>
        <v>0</v>
      </c>
      <c r="I29" s="32"/>
      <c r="J29" s="32"/>
      <c r="K29" s="33"/>
      <c r="L29" s="33"/>
      <c r="M29" s="33"/>
      <c r="N29" s="33"/>
      <c r="O29" s="100"/>
      <c r="P29" s="108">
        <f>ROUND(((ROUND(H29,2)*0)/100),2)</f>
        <v>0</v>
      </c>
      <c r="Q29" s="104"/>
      <c r="R29" s="33"/>
      <c r="S29" s="33"/>
      <c r="T29" s="33"/>
      <c r="U29" s="33"/>
      <c r="V29" s="164"/>
      <c r="W29" s="78"/>
    </row>
    <row r="30" spans="1:26" ht="18" customHeight="1">
      <c r="A30" s="22"/>
      <c r="B30" s="50"/>
      <c r="C30" s="44"/>
      <c r="D30" s="22"/>
      <c r="E30" s="157"/>
      <c r="F30" s="154" t="s">
        <v>46</v>
      </c>
      <c r="G30" s="150"/>
      <c r="H30" s="138"/>
      <c r="I30" s="139"/>
      <c r="J30" s="28"/>
      <c r="K30" s="29"/>
      <c r="L30" s="29"/>
      <c r="M30" s="29"/>
      <c r="N30" s="29"/>
      <c r="O30" s="103"/>
      <c r="P30" s="140">
        <f>SUM(P27:P29)</f>
        <v>0</v>
      </c>
      <c r="Q30" s="104"/>
      <c r="R30" s="33"/>
      <c r="S30" s="33"/>
      <c r="T30" s="33"/>
      <c r="U30" s="33"/>
      <c r="V30" s="164"/>
      <c r="W30" s="78"/>
    </row>
    <row r="31" spans="1:26" ht="18" customHeight="1">
      <c r="A31" s="22"/>
      <c r="B31" s="46"/>
      <c r="C31" s="37"/>
      <c r="D31" s="135"/>
      <c r="E31" s="158"/>
      <c r="F31" s="131"/>
      <c r="G31" s="136"/>
      <c r="H31" s="41"/>
      <c r="I31" s="32"/>
      <c r="J31" s="32"/>
      <c r="K31" s="33"/>
      <c r="L31" s="33"/>
      <c r="M31" s="33"/>
      <c r="N31" s="33"/>
      <c r="O31" s="100"/>
      <c r="P31" s="116"/>
      <c r="Q31" s="104"/>
      <c r="R31" s="33"/>
      <c r="S31" s="33"/>
      <c r="T31" s="33"/>
      <c r="U31" s="33"/>
      <c r="V31" s="164"/>
      <c r="W31" s="78"/>
    </row>
    <row r="32" spans="1:26" ht="18" customHeight="1">
      <c r="A32" s="22"/>
      <c r="B32" s="159" t="s">
        <v>56</v>
      </c>
      <c r="C32" s="137"/>
      <c r="D32" s="26"/>
      <c r="E32" s="160" t="s">
        <v>57</v>
      </c>
      <c r="F32" s="97"/>
      <c r="G32" s="26"/>
      <c r="H32" s="42"/>
      <c r="I32" s="30"/>
      <c r="J32" s="30"/>
      <c r="K32" s="31"/>
      <c r="L32" s="31"/>
      <c r="M32" s="31"/>
      <c r="N32" s="31"/>
      <c r="O32" s="31"/>
      <c r="P32" s="25"/>
      <c r="Q32" s="31"/>
      <c r="R32" s="31"/>
      <c r="S32" s="31"/>
      <c r="T32" s="31"/>
      <c r="U32" s="31"/>
      <c r="V32" s="166"/>
      <c r="W32" s="78"/>
    </row>
    <row r="33" spans="1:23" ht="18" customHeight="1">
      <c r="A33" s="22"/>
      <c r="B33" s="49"/>
      <c r="C33" s="43"/>
      <c r="D33" s="24"/>
      <c r="E33" s="24"/>
      <c r="F33" s="24"/>
      <c r="G33" s="24"/>
      <c r="H33" s="24"/>
      <c r="I33" s="24"/>
      <c r="J33" s="24"/>
      <c r="K33" s="25"/>
      <c r="L33" s="25"/>
      <c r="M33" s="25"/>
      <c r="N33" s="25"/>
      <c r="O33" s="25"/>
      <c r="P33" s="25"/>
      <c r="Q33" s="25"/>
      <c r="R33" s="25"/>
      <c r="S33" s="25"/>
      <c r="T33" s="25"/>
      <c r="U33" s="25"/>
      <c r="V33" s="169"/>
      <c r="W33" s="78"/>
    </row>
    <row r="34" spans="1:23" ht="18" customHeight="1">
      <c r="A34" s="22"/>
      <c r="B34" s="50"/>
      <c r="C34" s="44"/>
      <c r="D34" s="3"/>
      <c r="E34" s="3"/>
      <c r="F34" s="3"/>
      <c r="G34" s="3"/>
      <c r="H34" s="3"/>
      <c r="I34" s="3"/>
      <c r="J34" s="3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70"/>
      <c r="W34" s="78"/>
    </row>
    <row r="35" spans="1:23" ht="18" customHeight="1">
      <c r="A35" s="22"/>
      <c r="B35" s="50"/>
      <c r="C35" s="44"/>
      <c r="D35" s="3"/>
      <c r="E35" s="3"/>
      <c r="F35" s="3"/>
      <c r="G35" s="3"/>
      <c r="H35" s="3"/>
      <c r="I35" s="3"/>
      <c r="J35" s="3"/>
      <c r="K35" s="14"/>
      <c r="L35" s="14"/>
      <c r="M35" s="14"/>
      <c r="N35" s="14"/>
      <c r="O35" s="14"/>
      <c r="P35" s="14"/>
      <c r="Q35" s="14"/>
      <c r="R35" s="14"/>
      <c r="S35" s="14"/>
      <c r="T35" s="14"/>
      <c r="U35" s="14"/>
      <c r="V35" s="170"/>
      <c r="W35" s="78"/>
    </row>
    <row r="36" spans="1:23" ht="18" customHeight="1">
      <c r="A36" s="22"/>
      <c r="B36" s="50"/>
      <c r="C36" s="44"/>
      <c r="D36" s="3"/>
      <c r="E36" s="3"/>
      <c r="F36" s="3"/>
      <c r="G36" s="3"/>
      <c r="H36" s="3"/>
      <c r="I36" s="3"/>
      <c r="J36" s="3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70"/>
      <c r="W36" s="78"/>
    </row>
    <row r="37" spans="1:23" ht="18" customHeight="1">
      <c r="A37" s="22"/>
      <c r="B37" s="46"/>
      <c r="C37" s="37"/>
      <c r="D37" s="11"/>
      <c r="E37" s="11"/>
      <c r="F37" s="11"/>
      <c r="G37" s="11"/>
      <c r="H37" s="11"/>
      <c r="I37" s="11"/>
      <c r="J37" s="11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171"/>
      <c r="W37" s="78"/>
    </row>
    <row r="38" spans="1:23" ht="18" customHeight="1">
      <c r="A38" s="22"/>
      <c r="B38" s="172"/>
      <c r="C38" s="173"/>
      <c r="D38" s="174"/>
      <c r="E38" s="174"/>
      <c r="F38" s="174"/>
      <c r="G38" s="174"/>
      <c r="H38" s="174"/>
      <c r="I38" s="174"/>
      <c r="J38" s="174"/>
      <c r="K38" s="175"/>
      <c r="L38" s="175"/>
      <c r="M38" s="175"/>
      <c r="N38" s="175"/>
      <c r="O38" s="175"/>
      <c r="P38" s="175"/>
      <c r="Q38" s="175"/>
      <c r="R38" s="175"/>
      <c r="S38" s="175"/>
      <c r="T38" s="175"/>
      <c r="U38" s="175"/>
      <c r="V38" s="176"/>
      <c r="W38" s="78"/>
    </row>
    <row r="39" spans="1:23" ht="18" customHeight="1">
      <c r="A39" s="22"/>
      <c r="B39" s="50"/>
      <c r="C39" s="3"/>
      <c r="D39" s="3"/>
      <c r="E39" s="3"/>
      <c r="F39" s="3"/>
      <c r="G39" s="3"/>
      <c r="H39" s="3"/>
      <c r="I39" s="3"/>
      <c r="J39" s="3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14"/>
      <c r="V39" s="14"/>
      <c r="W39" s="301"/>
    </row>
    <row r="40" spans="1:23" ht="18" customHeight="1">
      <c r="A40" s="22"/>
      <c r="B40" s="50"/>
      <c r="C40" s="3"/>
      <c r="D40" s="3"/>
      <c r="E40" s="3"/>
      <c r="F40" s="3"/>
      <c r="G40" s="3"/>
      <c r="H40" s="3"/>
      <c r="I40" s="3"/>
      <c r="J40" s="3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14"/>
      <c r="V40" s="14"/>
      <c r="W40" s="301"/>
    </row>
    <row r="41" spans="1:23">
      <c r="A41" s="22"/>
      <c r="B41" s="50"/>
      <c r="C41" s="3"/>
      <c r="D41" s="3"/>
      <c r="E41" s="3"/>
      <c r="F41" s="3"/>
      <c r="G41" s="3"/>
      <c r="H41" s="3"/>
      <c r="I41" s="3"/>
      <c r="J41" s="3"/>
      <c r="K41" s="14"/>
      <c r="L41" s="14"/>
      <c r="M41" s="14"/>
      <c r="N41" s="14"/>
      <c r="O41" s="14"/>
      <c r="P41" s="14"/>
      <c r="Q41" s="14"/>
      <c r="R41" s="14"/>
      <c r="S41" s="14"/>
      <c r="T41" s="14"/>
      <c r="U41" s="14"/>
      <c r="V41" s="14"/>
      <c r="W41" s="301"/>
    </row>
    <row r="42" spans="1:23">
      <c r="A42" s="183"/>
      <c r="B42" s="279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4"/>
      <c r="W42" s="301"/>
    </row>
    <row r="43" spans="1:23">
      <c r="A43" s="183"/>
      <c r="B43" s="280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78"/>
    </row>
    <row r="44" spans="1:23" ht="34.950000000000003" customHeight="1">
      <c r="A44" s="183"/>
      <c r="B44" s="281" t="s">
        <v>0</v>
      </c>
      <c r="C44" s="184"/>
      <c r="D44" s="184"/>
      <c r="E44" s="184"/>
      <c r="F44" s="184"/>
      <c r="G44" s="184"/>
      <c r="H44" s="184"/>
      <c r="I44" s="184"/>
      <c r="J44" s="184"/>
      <c r="K44" s="184"/>
      <c r="L44" s="184"/>
      <c r="M44" s="184"/>
      <c r="N44" s="184"/>
      <c r="O44" s="184"/>
      <c r="P44" s="184"/>
      <c r="Q44" s="184"/>
      <c r="R44" s="184"/>
      <c r="S44" s="184"/>
      <c r="T44" s="184"/>
      <c r="U44" s="184"/>
      <c r="V44" s="212"/>
      <c r="W44" s="78"/>
    </row>
    <row r="45" spans="1:23">
      <c r="A45" s="183"/>
      <c r="B45" s="282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5"/>
      <c r="U45" s="25"/>
      <c r="V45" s="169"/>
      <c r="W45" s="78"/>
    </row>
    <row r="46" spans="1:23" ht="19.95" customHeight="1">
      <c r="A46" s="278"/>
      <c r="B46" s="283" t="s">
        <v>28</v>
      </c>
      <c r="C46" s="185"/>
      <c r="D46" s="185"/>
      <c r="E46" s="186"/>
      <c r="F46" s="187" t="s">
        <v>26</v>
      </c>
      <c r="G46" s="185"/>
      <c r="H46" s="186"/>
      <c r="I46" s="182"/>
      <c r="J46" s="3"/>
      <c r="K46" s="3"/>
      <c r="L46" s="3"/>
      <c r="M46" s="3"/>
      <c r="N46" s="3"/>
      <c r="O46" s="3"/>
      <c r="P46" s="3"/>
      <c r="Q46" s="14"/>
      <c r="R46" s="14"/>
      <c r="S46" s="14"/>
      <c r="T46" s="14"/>
      <c r="U46" s="14"/>
      <c r="V46" s="170"/>
      <c r="W46" s="78"/>
    </row>
    <row r="47" spans="1:23" ht="19.95" customHeight="1">
      <c r="A47" s="278"/>
      <c r="B47" s="283" t="s">
        <v>29</v>
      </c>
      <c r="C47" s="185"/>
      <c r="D47" s="185"/>
      <c r="E47" s="186"/>
      <c r="F47" s="187" t="s">
        <v>24</v>
      </c>
      <c r="G47" s="185"/>
      <c r="H47" s="186"/>
      <c r="I47" s="182"/>
      <c r="J47" s="3"/>
      <c r="K47" s="3"/>
      <c r="L47" s="3"/>
      <c r="M47" s="3"/>
      <c r="N47" s="3"/>
      <c r="O47" s="3"/>
      <c r="P47" s="3"/>
      <c r="Q47" s="14"/>
      <c r="R47" s="14"/>
      <c r="S47" s="14"/>
      <c r="T47" s="14"/>
      <c r="U47" s="14"/>
      <c r="V47" s="170"/>
      <c r="W47" s="78"/>
    </row>
    <row r="48" spans="1:23" ht="19.95" customHeight="1">
      <c r="A48" s="278"/>
      <c r="B48" s="283" t="s">
        <v>30</v>
      </c>
      <c r="C48" s="185"/>
      <c r="D48" s="185"/>
      <c r="E48" s="186"/>
      <c r="F48" s="187" t="s">
        <v>943</v>
      </c>
      <c r="G48" s="185"/>
      <c r="H48" s="186"/>
      <c r="I48" s="182"/>
      <c r="J48" s="3"/>
      <c r="K48" s="3"/>
      <c r="L48" s="3"/>
      <c r="M48" s="3"/>
      <c r="N48" s="3"/>
      <c r="O48" s="3"/>
      <c r="P48" s="3"/>
      <c r="Q48" s="14"/>
      <c r="R48" s="14"/>
      <c r="S48" s="14"/>
      <c r="T48" s="14"/>
      <c r="U48" s="14"/>
      <c r="V48" s="170"/>
      <c r="W48" s="78"/>
    </row>
    <row r="49" spans="1:26" ht="30" customHeight="1">
      <c r="A49" s="278"/>
      <c r="B49" s="284" t="s">
        <v>1</v>
      </c>
      <c r="C49" s="188"/>
      <c r="D49" s="188"/>
      <c r="E49" s="188"/>
      <c r="F49" s="188"/>
      <c r="G49" s="188"/>
      <c r="H49" s="188"/>
      <c r="I49" s="189"/>
      <c r="J49" s="3"/>
      <c r="K49" s="3"/>
      <c r="L49" s="3"/>
      <c r="M49" s="3"/>
      <c r="N49" s="3"/>
      <c r="O49" s="3"/>
      <c r="P49" s="3"/>
      <c r="Q49" s="14"/>
      <c r="R49" s="14"/>
      <c r="S49" s="14"/>
      <c r="T49" s="14"/>
      <c r="U49" s="14"/>
      <c r="V49" s="170"/>
      <c r="W49" s="78"/>
    </row>
    <row r="50" spans="1:26">
      <c r="A50" s="22"/>
      <c r="B50" s="285" t="s">
        <v>607</v>
      </c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14"/>
      <c r="R50" s="14"/>
      <c r="S50" s="14"/>
      <c r="T50" s="14"/>
      <c r="U50" s="14"/>
      <c r="V50" s="170"/>
      <c r="W50" s="78"/>
    </row>
    <row r="51" spans="1:26">
      <c r="A51" s="22"/>
      <c r="B51" s="50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14"/>
      <c r="R51" s="14"/>
      <c r="S51" s="14"/>
      <c r="T51" s="14"/>
      <c r="U51" s="14"/>
      <c r="V51" s="170"/>
      <c r="W51" s="78"/>
    </row>
    <row r="52" spans="1:26">
      <c r="A52" s="22"/>
      <c r="B52" s="50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14"/>
      <c r="R52" s="14"/>
      <c r="S52" s="14"/>
      <c r="T52" s="14"/>
      <c r="U52" s="14"/>
      <c r="V52" s="170"/>
      <c r="W52" s="78"/>
    </row>
    <row r="53" spans="1:26">
      <c r="A53" s="22"/>
      <c r="B53" s="285" t="s">
        <v>62</v>
      </c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14"/>
      <c r="R53" s="14"/>
      <c r="S53" s="14"/>
      <c r="T53" s="14"/>
      <c r="U53" s="14"/>
      <c r="V53" s="170"/>
      <c r="W53" s="78"/>
    </row>
    <row r="54" spans="1:26">
      <c r="A54" s="2"/>
      <c r="B54" s="286" t="s">
        <v>59</v>
      </c>
      <c r="C54" s="181"/>
      <c r="D54" s="180"/>
      <c r="E54" s="180" t="s">
        <v>53</v>
      </c>
      <c r="F54" s="180" t="s">
        <v>54</v>
      </c>
      <c r="G54" s="180" t="s">
        <v>38</v>
      </c>
      <c r="H54" s="180" t="s">
        <v>60</v>
      </c>
      <c r="I54" s="180" t="s">
        <v>61</v>
      </c>
      <c r="J54" s="179"/>
      <c r="K54" s="179"/>
      <c r="L54" s="179"/>
      <c r="M54" s="179"/>
      <c r="N54" s="179"/>
      <c r="O54" s="179"/>
      <c r="P54" s="179"/>
      <c r="Q54" s="177"/>
      <c r="R54" s="177"/>
      <c r="S54" s="177"/>
      <c r="T54" s="177"/>
      <c r="U54" s="177"/>
      <c r="V54" s="213"/>
      <c r="W54" s="78"/>
    </row>
    <row r="55" spans="1:26">
      <c r="A55" s="13"/>
      <c r="B55" s="287" t="s">
        <v>63</v>
      </c>
      <c r="C55" s="198"/>
      <c r="D55" s="198"/>
      <c r="E55" s="194"/>
      <c r="F55" s="194"/>
      <c r="G55" s="194"/>
      <c r="H55" s="195"/>
      <c r="I55" s="195"/>
      <c r="J55" s="195"/>
      <c r="K55" s="195"/>
      <c r="L55" s="195"/>
      <c r="M55" s="195"/>
      <c r="N55" s="195"/>
      <c r="O55" s="195"/>
      <c r="P55" s="195"/>
      <c r="Q55" s="196"/>
      <c r="R55" s="196"/>
      <c r="S55" s="196"/>
      <c r="T55" s="196"/>
      <c r="U55" s="196"/>
      <c r="V55" s="214"/>
      <c r="W55" s="302"/>
      <c r="X55" s="197"/>
      <c r="Y55" s="197"/>
      <c r="Z55" s="197"/>
    </row>
    <row r="56" spans="1:26">
      <c r="A56" s="13"/>
      <c r="B56" s="288" t="s">
        <v>64</v>
      </c>
      <c r="C56" s="201"/>
      <c r="D56" s="201"/>
      <c r="E56" s="199">
        <f>'SO 7032'!L121</f>
        <v>0</v>
      </c>
      <c r="F56" s="199">
        <f>'SO 7032'!M121</f>
        <v>0</v>
      </c>
      <c r="G56" s="199">
        <f>'SO 7032'!I121</f>
        <v>0</v>
      </c>
      <c r="H56" s="200">
        <f>'SO 7032'!S121</f>
        <v>21.17</v>
      </c>
      <c r="I56" s="200">
        <f>'SO 7032'!V121</f>
        <v>0</v>
      </c>
      <c r="J56" s="200"/>
      <c r="K56" s="200"/>
      <c r="L56" s="200"/>
      <c r="M56" s="200"/>
      <c r="N56" s="200"/>
      <c r="O56" s="200"/>
      <c r="P56" s="200"/>
      <c r="Q56" s="197"/>
      <c r="R56" s="197"/>
      <c r="S56" s="197"/>
      <c r="T56" s="197"/>
      <c r="U56" s="197"/>
      <c r="V56" s="215"/>
      <c r="W56" s="302"/>
      <c r="X56" s="197"/>
      <c r="Y56" s="197"/>
      <c r="Z56" s="197"/>
    </row>
    <row r="57" spans="1:26">
      <c r="A57" s="13"/>
      <c r="B57" s="288" t="s">
        <v>66</v>
      </c>
      <c r="C57" s="201"/>
      <c r="D57" s="201"/>
      <c r="E57" s="199">
        <f>'SO 7032'!L131</f>
        <v>0</v>
      </c>
      <c r="F57" s="199">
        <f>'SO 7032'!M131</f>
        <v>0</v>
      </c>
      <c r="G57" s="199">
        <f>'SO 7032'!I131</f>
        <v>0</v>
      </c>
      <c r="H57" s="200">
        <f>'SO 7032'!S131</f>
        <v>4.41</v>
      </c>
      <c r="I57" s="200">
        <f>'SO 7032'!V131</f>
        <v>0</v>
      </c>
      <c r="J57" s="200"/>
      <c r="K57" s="200"/>
      <c r="L57" s="200"/>
      <c r="M57" s="200"/>
      <c r="N57" s="200"/>
      <c r="O57" s="200"/>
      <c r="P57" s="200"/>
      <c r="Q57" s="197"/>
      <c r="R57" s="197"/>
      <c r="S57" s="197"/>
      <c r="T57" s="197"/>
      <c r="U57" s="197"/>
      <c r="V57" s="215"/>
      <c r="W57" s="302"/>
      <c r="X57" s="197"/>
      <c r="Y57" s="197"/>
      <c r="Z57" s="197"/>
    </row>
    <row r="58" spans="1:26">
      <c r="A58" s="13"/>
      <c r="B58" s="288" t="s">
        <v>608</v>
      </c>
      <c r="C58" s="201"/>
      <c r="D58" s="201"/>
      <c r="E58" s="199">
        <f>'SO 7032'!L141</f>
        <v>0</v>
      </c>
      <c r="F58" s="199">
        <f>'SO 7032'!M141</f>
        <v>0</v>
      </c>
      <c r="G58" s="199">
        <f>'SO 7032'!I141</f>
        <v>0</v>
      </c>
      <c r="H58" s="200">
        <f>'SO 7032'!S141</f>
        <v>319.62</v>
      </c>
      <c r="I58" s="200">
        <f>'SO 7032'!V141</f>
        <v>0</v>
      </c>
      <c r="J58" s="200"/>
      <c r="K58" s="200"/>
      <c r="L58" s="200"/>
      <c r="M58" s="200"/>
      <c r="N58" s="200"/>
      <c r="O58" s="200"/>
      <c r="P58" s="200"/>
      <c r="Q58" s="197"/>
      <c r="R58" s="197"/>
      <c r="S58" s="197"/>
      <c r="T58" s="197"/>
      <c r="U58" s="197"/>
      <c r="V58" s="215"/>
      <c r="W58" s="302"/>
      <c r="X58" s="197"/>
      <c r="Y58" s="197"/>
      <c r="Z58" s="197"/>
    </row>
    <row r="59" spans="1:26">
      <c r="A59" s="13"/>
      <c r="B59" s="288" t="s">
        <v>69</v>
      </c>
      <c r="C59" s="201"/>
      <c r="D59" s="201"/>
      <c r="E59" s="199">
        <f>'SO 7032'!L161</f>
        <v>0</v>
      </c>
      <c r="F59" s="199">
        <f>'SO 7032'!M161</f>
        <v>0</v>
      </c>
      <c r="G59" s="199">
        <f>'SO 7032'!I161</f>
        <v>0</v>
      </c>
      <c r="H59" s="200">
        <f>'SO 7032'!S161</f>
        <v>52.82</v>
      </c>
      <c r="I59" s="200">
        <f>'SO 7032'!V161</f>
        <v>30.45</v>
      </c>
      <c r="J59" s="200"/>
      <c r="K59" s="200"/>
      <c r="L59" s="200"/>
      <c r="M59" s="200"/>
      <c r="N59" s="200"/>
      <c r="O59" s="200"/>
      <c r="P59" s="200"/>
      <c r="Q59" s="197"/>
      <c r="R59" s="197"/>
      <c r="S59" s="197"/>
      <c r="T59" s="197"/>
      <c r="U59" s="197"/>
      <c r="V59" s="215"/>
      <c r="W59" s="302"/>
      <c r="X59" s="197"/>
      <c r="Y59" s="197"/>
      <c r="Z59" s="197"/>
    </row>
    <row r="60" spans="1:26">
      <c r="A60" s="13"/>
      <c r="B60" s="288" t="s">
        <v>70</v>
      </c>
      <c r="C60" s="201"/>
      <c r="D60" s="201"/>
      <c r="E60" s="199">
        <f>'SO 7032'!L166</f>
        <v>0</v>
      </c>
      <c r="F60" s="199">
        <f>'SO 7032'!M166</f>
        <v>0</v>
      </c>
      <c r="G60" s="199">
        <f>'SO 7032'!I166</f>
        <v>0</v>
      </c>
      <c r="H60" s="200">
        <f>'SO 7032'!S166</f>
        <v>0</v>
      </c>
      <c r="I60" s="200">
        <f>'SO 7032'!V166</f>
        <v>0</v>
      </c>
      <c r="J60" s="200"/>
      <c r="K60" s="200"/>
      <c r="L60" s="200"/>
      <c r="M60" s="200"/>
      <c r="N60" s="200"/>
      <c r="O60" s="200"/>
      <c r="P60" s="200"/>
      <c r="Q60" s="197"/>
      <c r="R60" s="197"/>
      <c r="S60" s="197"/>
      <c r="T60" s="197"/>
      <c r="U60" s="197"/>
      <c r="V60" s="215"/>
      <c r="W60" s="302"/>
      <c r="X60" s="197"/>
      <c r="Y60" s="197"/>
      <c r="Z60" s="197"/>
    </row>
    <row r="61" spans="1:26">
      <c r="A61" s="13"/>
      <c r="B61" s="289" t="s">
        <v>63</v>
      </c>
      <c r="C61" s="202"/>
      <c r="D61" s="202"/>
      <c r="E61" s="203">
        <f>'SO 7032'!L168</f>
        <v>0</v>
      </c>
      <c r="F61" s="203">
        <f>'SO 7032'!M168</f>
        <v>0</v>
      </c>
      <c r="G61" s="203">
        <f>'SO 7032'!I168</f>
        <v>0</v>
      </c>
      <c r="H61" s="204">
        <f>'SO 7032'!S168</f>
        <v>398.02</v>
      </c>
      <c r="I61" s="204">
        <f>'SO 7032'!V168</f>
        <v>30.45</v>
      </c>
      <c r="J61" s="204"/>
      <c r="K61" s="204"/>
      <c r="L61" s="204"/>
      <c r="M61" s="204"/>
      <c r="N61" s="204"/>
      <c r="O61" s="204"/>
      <c r="P61" s="204"/>
      <c r="Q61" s="197"/>
      <c r="R61" s="197"/>
      <c r="S61" s="197"/>
      <c r="T61" s="197"/>
      <c r="U61" s="197"/>
      <c r="V61" s="215"/>
      <c r="W61" s="302"/>
      <c r="X61" s="197"/>
      <c r="Y61" s="197"/>
      <c r="Z61" s="197"/>
    </row>
    <row r="62" spans="1:26">
      <c r="A62" s="1"/>
      <c r="B62" s="290"/>
      <c r="C62" s="1"/>
      <c r="D62" s="1"/>
      <c r="E62" s="191"/>
      <c r="F62" s="191"/>
      <c r="G62" s="191"/>
      <c r="H62" s="192"/>
      <c r="I62" s="192"/>
      <c r="J62" s="192"/>
      <c r="K62" s="192"/>
      <c r="L62" s="192"/>
      <c r="M62" s="192"/>
      <c r="N62" s="192"/>
      <c r="O62" s="192"/>
      <c r="P62" s="192"/>
      <c r="V62" s="216"/>
      <c r="W62" s="78"/>
    </row>
    <row r="63" spans="1:26">
      <c r="A63" s="205"/>
      <c r="B63" s="291" t="s">
        <v>88</v>
      </c>
      <c r="C63" s="207"/>
      <c r="D63" s="207"/>
      <c r="E63" s="208">
        <f>'SO 7032'!L169</f>
        <v>0</v>
      </c>
      <c r="F63" s="208">
        <f>'SO 7032'!M169</f>
        <v>0</v>
      </c>
      <c r="G63" s="208">
        <f>'SO 7032'!I169</f>
        <v>0</v>
      </c>
      <c r="H63" s="209">
        <f>'SO 7032'!S169</f>
        <v>398.02</v>
      </c>
      <c r="I63" s="209">
        <f>'SO 7032'!V169</f>
        <v>30.45</v>
      </c>
      <c r="J63" s="210"/>
      <c r="K63" s="210"/>
      <c r="L63" s="210"/>
      <c r="M63" s="210"/>
      <c r="N63" s="210"/>
      <c r="O63" s="210"/>
      <c r="P63" s="210"/>
      <c r="Q63" s="211"/>
      <c r="R63" s="211"/>
      <c r="S63" s="211"/>
      <c r="T63" s="211"/>
      <c r="U63" s="211"/>
      <c r="V63" s="217"/>
      <c r="W63" s="302"/>
      <c r="X63" s="206"/>
      <c r="Y63" s="206"/>
      <c r="Z63" s="206"/>
    </row>
    <row r="64" spans="1:26">
      <c r="A64" s="22"/>
      <c r="B64" s="50"/>
      <c r="C64" s="3"/>
      <c r="D64" s="3"/>
      <c r="E64" s="21"/>
      <c r="F64" s="21"/>
      <c r="G64" s="21"/>
      <c r="H64" s="218"/>
      <c r="I64" s="218"/>
      <c r="J64" s="218"/>
      <c r="K64" s="218"/>
      <c r="L64" s="218"/>
      <c r="M64" s="218"/>
      <c r="N64" s="218"/>
      <c r="O64" s="218"/>
      <c r="P64" s="218"/>
      <c r="Q64" s="14"/>
      <c r="R64" s="14"/>
      <c r="S64" s="14"/>
      <c r="T64" s="14"/>
      <c r="U64" s="14"/>
      <c r="V64" s="14"/>
      <c r="W64" s="78"/>
    </row>
    <row r="65" spans="1:26">
      <c r="A65" s="22"/>
      <c r="B65" s="50"/>
      <c r="C65" s="3"/>
      <c r="D65" s="3"/>
      <c r="E65" s="21"/>
      <c r="F65" s="21"/>
      <c r="G65" s="21"/>
      <c r="H65" s="218"/>
      <c r="I65" s="218"/>
      <c r="J65" s="218"/>
      <c r="K65" s="218"/>
      <c r="L65" s="218"/>
      <c r="M65" s="218"/>
      <c r="N65" s="218"/>
      <c r="O65" s="218"/>
      <c r="P65" s="218"/>
      <c r="Q65" s="14"/>
      <c r="R65" s="14"/>
      <c r="S65" s="14"/>
      <c r="T65" s="14"/>
      <c r="U65" s="14"/>
      <c r="V65" s="14"/>
      <c r="W65" s="78"/>
    </row>
    <row r="66" spans="1:26">
      <c r="A66" s="22"/>
      <c r="B66" s="46"/>
      <c r="C66" s="11"/>
      <c r="D66" s="11"/>
      <c r="E66" s="34"/>
      <c r="F66" s="34"/>
      <c r="G66" s="34"/>
      <c r="H66" s="219"/>
      <c r="I66" s="219"/>
      <c r="J66" s="219"/>
      <c r="K66" s="219"/>
      <c r="L66" s="219"/>
      <c r="M66" s="219"/>
      <c r="N66" s="219"/>
      <c r="O66" s="219"/>
      <c r="P66" s="219"/>
      <c r="Q66" s="23"/>
      <c r="R66" s="23"/>
      <c r="S66" s="23"/>
      <c r="T66" s="23"/>
      <c r="U66" s="23"/>
      <c r="V66" s="23"/>
      <c r="W66" s="78"/>
    </row>
    <row r="67" spans="1:26" ht="34.950000000000003" customHeight="1">
      <c r="A67" s="1"/>
      <c r="B67" s="292" t="s">
        <v>89</v>
      </c>
      <c r="C67" s="220"/>
      <c r="D67" s="220"/>
      <c r="E67" s="220"/>
      <c r="F67" s="220"/>
      <c r="G67" s="220"/>
      <c r="H67" s="220"/>
      <c r="I67" s="220"/>
      <c r="J67" s="220"/>
      <c r="K67" s="220"/>
      <c r="L67" s="220"/>
      <c r="M67" s="220"/>
      <c r="N67" s="220"/>
      <c r="O67" s="220"/>
      <c r="P67" s="220"/>
      <c r="Q67" s="220"/>
      <c r="R67" s="220"/>
      <c r="S67" s="220"/>
      <c r="T67" s="220"/>
      <c r="U67" s="220"/>
      <c r="V67" s="220"/>
      <c r="W67" s="78"/>
    </row>
    <row r="68" spans="1:26">
      <c r="A68" s="22"/>
      <c r="B68" s="123"/>
      <c r="C68" s="26"/>
      <c r="D68" s="26"/>
      <c r="E68" s="125"/>
      <c r="F68" s="125"/>
      <c r="G68" s="125"/>
      <c r="H68" s="239"/>
      <c r="I68" s="239"/>
      <c r="J68" s="239"/>
      <c r="K68" s="239"/>
      <c r="L68" s="239"/>
      <c r="M68" s="239"/>
      <c r="N68" s="239"/>
      <c r="O68" s="239"/>
      <c r="P68" s="239"/>
      <c r="Q68" s="27"/>
      <c r="R68" s="27"/>
      <c r="S68" s="27"/>
      <c r="T68" s="27"/>
      <c r="U68" s="27"/>
      <c r="V68" s="27"/>
      <c r="W68" s="78"/>
    </row>
    <row r="69" spans="1:26" ht="19.95" customHeight="1">
      <c r="A69" s="278"/>
      <c r="B69" s="293" t="s">
        <v>28</v>
      </c>
      <c r="C69" s="232"/>
      <c r="D69" s="232"/>
      <c r="E69" s="233"/>
      <c r="F69" s="234"/>
      <c r="G69" s="234"/>
      <c r="H69" s="235" t="s">
        <v>26</v>
      </c>
      <c r="I69" s="236"/>
      <c r="J69" s="237"/>
      <c r="K69" s="237"/>
      <c r="L69" s="237"/>
      <c r="M69" s="237"/>
      <c r="N69" s="237"/>
      <c r="O69" s="237"/>
      <c r="P69" s="238"/>
      <c r="Q69" s="25"/>
      <c r="R69" s="25"/>
      <c r="S69" s="25"/>
      <c r="T69" s="25"/>
      <c r="U69" s="25"/>
      <c r="V69" s="25"/>
      <c r="W69" s="78"/>
    </row>
    <row r="70" spans="1:26" ht="19.95" customHeight="1">
      <c r="A70" s="278"/>
      <c r="B70" s="283" t="s">
        <v>29</v>
      </c>
      <c r="C70" s="185"/>
      <c r="D70" s="185"/>
      <c r="E70" s="186"/>
      <c r="F70" s="228"/>
      <c r="G70" s="228"/>
      <c r="H70" s="229" t="s">
        <v>24</v>
      </c>
      <c r="I70" s="229"/>
      <c r="J70" s="218"/>
      <c r="K70" s="218"/>
      <c r="L70" s="218"/>
      <c r="M70" s="218"/>
      <c r="N70" s="218"/>
      <c r="O70" s="218"/>
      <c r="P70" s="218"/>
      <c r="Q70" s="14"/>
      <c r="R70" s="14"/>
      <c r="S70" s="14"/>
      <c r="T70" s="14"/>
      <c r="U70" s="14"/>
      <c r="V70" s="14"/>
      <c r="W70" s="78"/>
    </row>
    <row r="71" spans="1:26" ht="19.95" customHeight="1">
      <c r="A71" s="278"/>
      <c r="B71" s="283" t="s">
        <v>30</v>
      </c>
      <c r="C71" s="185"/>
      <c r="D71" s="185"/>
      <c r="E71" s="186"/>
      <c r="F71" s="228"/>
      <c r="G71" s="228"/>
      <c r="H71" s="229" t="s">
        <v>946</v>
      </c>
      <c r="I71" s="229"/>
      <c r="J71" s="218"/>
      <c r="K71" s="218"/>
      <c r="L71" s="218"/>
      <c r="M71" s="218"/>
      <c r="N71" s="218"/>
      <c r="O71" s="218"/>
      <c r="P71" s="218"/>
      <c r="Q71" s="14"/>
      <c r="R71" s="14"/>
      <c r="S71" s="14"/>
      <c r="T71" s="14"/>
      <c r="U71" s="14"/>
      <c r="V71" s="14"/>
      <c r="W71" s="78"/>
    </row>
    <row r="72" spans="1:26" ht="19.95" customHeight="1">
      <c r="A72" s="22"/>
      <c r="B72" s="285" t="s">
        <v>100</v>
      </c>
      <c r="C72" s="3"/>
      <c r="D72" s="3"/>
      <c r="E72" s="21"/>
      <c r="F72" s="21"/>
      <c r="G72" s="21"/>
      <c r="H72" s="218"/>
      <c r="I72" s="218"/>
      <c r="J72" s="218"/>
      <c r="K72" s="218"/>
      <c r="L72" s="218"/>
      <c r="M72" s="218"/>
      <c r="N72" s="218"/>
      <c r="O72" s="218"/>
      <c r="P72" s="218"/>
      <c r="Q72" s="14"/>
      <c r="R72" s="14"/>
      <c r="S72" s="14"/>
      <c r="T72" s="14"/>
      <c r="U72" s="14"/>
      <c r="V72" s="14"/>
      <c r="W72" s="78"/>
    </row>
    <row r="73" spans="1:26" ht="19.95" customHeight="1">
      <c r="A73" s="22"/>
      <c r="B73" s="285" t="s">
        <v>607</v>
      </c>
      <c r="C73" s="3"/>
      <c r="D73" s="3"/>
      <c r="E73" s="21"/>
      <c r="F73" s="21"/>
      <c r="G73" s="21"/>
      <c r="H73" s="218"/>
      <c r="I73" s="218"/>
      <c r="J73" s="218"/>
      <c r="K73" s="218"/>
      <c r="L73" s="218"/>
      <c r="M73" s="218"/>
      <c r="N73" s="218"/>
      <c r="O73" s="218"/>
      <c r="P73" s="218"/>
      <c r="Q73" s="14"/>
      <c r="R73" s="14"/>
      <c r="S73" s="14"/>
      <c r="T73" s="14"/>
      <c r="U73" s="14"/>
      <c r="V73" s="14"/>
      <c r="W73" s="78"/>
    </row>
    <row r="74" spans="1:26" ht="19.95" customHeight="1">
      <c r="A74" s="22"/>
      <c r="B74" s="50"/>
      <c r="C74" s="3"/>
      <c r="D74" s="3"/>
      <c r="E74" s="21"/>
      <c r="F74" s="21"/>
      <c r="G74" s="21"/>
      <c r="H74" s="218"/>
      <c r="I74" s="218"/>
      <c r="J74" s="218"/>
      <c r="K74" s="218"/>
      <c r="L74" s="218"/>
      <c r="M74" s="218"/>
      <c r="N74" s="218"/>
      <c r="O74" s="218"/>
      <c r="P74" s="218"/>
      <c r="Q74" s="14"/>
      <c r="R74" s="14"/>
      <c r="S74" s="14"/>
      <c r="T74" s="14"/>
      <c r="U74" s="14"/>
      <c r="V74" s="14"/>
      <c r="W74" s="78"/>
    </row>
    <row r="75" spans="1:26" ht="19.95" customHeight="1">
      <c r="A75" s="22"/>
      <c r="B75" s="50"/>
      <c r="C75" s="3"/>
      <c r="D75" s="3"/>
      <c r="E75" s="21"/>
      <c r="F75" s="21"/>
      <c r="G75" s="21"/>
      <c r="H75" s="218"/>
      <c r="I75" s="218"/>
      <c r="J75" s="218"/>
      <c r="K75" s="218"/>
      <c r="L75" s="218"/>
      <c r="M75" s="218"/>
      <c r="N75" s="218"/>
      <c r="O75" s="218"/>
      <c r="P75" s="218"/>
      <c r="Q75" s="14"/>
      <c r="R75" s="14"/>
      <c r="S75" s="14"/>
      <c r="T75" s="14"/>
      <c r="U75" s="14"/>
      <c r="V75" s="14"/>
      <c r="W75" s="78"/>
    </row>
    <row r="76" spans="1:26" ht="19.95" customHeight="1">
      <c r="A76" s="22"/>
      <c r="B76" s="294" t="s">
        <v>62</v>
      </c>
      <c r="C76" s="230"/>
      <c r="D76" s="230"/>
      <c r="E76" s="21"/>
      <c r="F76" s="21"/>
      <c r="G76" s="21"/>
      <c r="H76" s="218"/>
      <c r="I76" s="218"/>
      <c r="J76" s="218"/>
      <c r="K76" s="218"/>
      <c r="L76" s="218"/>
      <c r="M76" s="218"/>
      <c r="N76" s="218"/>
      <c r="O76" s="218"/>
      <c r="P76" s="218"/>
      <c r="Q76" s="14"/>
      <c r="R76" s="14"/>
      <c r="S76" s="14"/>
      <c r="T76" s="14"/>
      <c r="U76" s="14"/>
      <c r="V76" s="14"/>
      <c r="W76" s="78"/>
    </row>
    <row r="77" spans="1:26">
      <c r="A77" s="2"/>
      <c r="B77" s="295" t="s">
        <v>90</v>
      </c>
      <c r="C77" s="180" t="s">
        <v>91</v>
      </c>
      <c r="D77" s="180" t="s">
        <v>92</v>
      </c>
      <c r="E77" s="221"/>
      <c r="F77" s="221" t="s">
        <v>93</v>
      </c>
      <c r="G77" s="221" t="s">
        <v>94</v>
      </c>
      <c r="H77" s="222" t="s">
        <v>95</v>
      </c>
      <c r="I77" s="222" t="s">
        <v>96</v>
      </c>
      <c r="J77" s="222"/>
      <c r="K77" s="222"/>
      <c r="L77" s="222"/>
      <c r="M77" s="222"/>
      <c r="N77" s="222"/>
      <c r="O77" s="222"/>
      <c r="P77" s="222" t="s">
        <v>97</v>
      </c>
      <c r="Q77" s="223"/>
      <c r="R77" s="223"/>
      <c r="S77" s="180" t="s">
        <v>98</v>
      </c>
      <c r="T77" s="224"/>
      <c r="U77" s="224"/>
      <c r="V77" s="180" t="s">
        <v>99</v>
      </c>
      <c r="W77" s="78"/>
    </row>
    <row r="78" spans="1:26">
      <c r="A78" s="13"/>
      <c r="B78" s="296"/>
      <c r="C78" s="240"/>
      <c r="D78" s="198" t="s">
        <v>63</v>
      </c>
      <c r="E78" s="198"/>
      <c r="F78" s="194"/>
      <c r="G78" s="241"/>
      <c r="H78" s="194"/>
      <c r="I78" s="194"/>
      <c r="J78" s="195"/>
      <c r="K78" s="195"/>
      <c r="L78" s="195"/>
      <c r="M78" s="195"/>
      <c r="N78" s="195"/>
      <c r="O78" s="195"/>
      <c r="P78" s="195"/>
      <c r="Q78" s="193"/>
      <c r="R78" s="193"/>
      <c r="S78" s="193"/>
      <c r="T78" s="193"/>
      <c r="U78" s="193"/>
      <c r="V78" s="271"/>
      <c r="W78" s="302"/>
      <c r="X78" s="197"/>
      <c r="Y78" s="197"/>
      <c r="Z78" s="197"/>
    </row>
    <row r="79" spans="1:26">
      <c r="A79" s="13"/>
      <c r="B79" s="297"/>
      <c r="C79" s="243">
        <v>1</v>
      </c>
      <c r="D79" s="244" t="s">
        <v>101</v>
      </c>
      <c r="E79" s="244"/>
      <c r="F79" s="199"/>
      <c r="G79" s="242"/>
      <c r="H79" s="199"/>
      <c r="I79" s="199"/>
      <c r="J79" s="200"/>
      <c r="K79" s="200"/>
      <c r="L79" s="200"/>
      <c r="M79" s="200"/>
      <c r="N79" s="200"/>
      <c r="O79" s="200"/>
      <c r="P79" s="200"/>
      <c r="Q79" s="13"/>
      <c r="R79" s="13"/>
      <c r="S79" s="13"/>
      <c r="T79" s="13"/>
      <c r="U79" s="13"/>
      <c r="V79" s="272"/>
      <c r="W79" s="302"/>
      <c r="X79" s="197"/>
      <c r="Y79" s="197"/>
      <c r="Z79" s="197"/>
    </row>
    <row r="80" spans="1:26" ht="25.05" customHeight="1">
      <c r="A80" s="251"/>
      <c r="B80" s="298">
        <v>1</v>
      </c>
      <c r="C80" s="252" t="s">
        <v>609</v>
      </c>
      <c r="D80" s="253" t="s">
        <v>610</v>
      </c>
      <c r="E80" s="253"/>
      <c r="F80" s="246" t="s">
        <v>243</v>
      </c>
      <c r="G80" s="247">
        <v>384.23</v>
      </c>
      <c r="H80" s="254"/>
      <c r="I80" s="246">
        <f>ROUND(G80*(H80),2)</f>
        <v>0</v>
      </c>
      <c r="J80" s="248">
        <f>ROUND(G80*(N80),2)</f>
        <v>0</v>
      </c>
      <c r="K80" s="249">
        <f>ROUND(G80*(O80),2)</f>
        <v>0</v>
      </c>
      <c r="L80" s="249">
        <f>ROUND(G80*(H80),2)</f>
        <v>0</v>
      </c>
      <c r="M80" s="249"/>
      <c r="N80" s="249">
        <v>0</v>
      </c>
      <c r="O80" s="249"/>
      <c r="P80" s="255"/>
      <c r="Q80" s="255"/>
      <c r="R80" s="255"/>
      <c r="S80" s="250">
        <f>ROUND(G80*(P80),3)</f>
        <v>0</v>
      </c>
      <c r="T80" s="250"/>
      <c r="U80" s="250"/>
      <c r="V80" s="273"/>
      <c r="W80" s="78"/>
      <c r="Z80">
        <v>0</v>
      </c>
    </row>
    <row r="81" spans="1:26" ht="25.05" customHeight="1">
      <c r="A81" s="251"/>
      <c r="B81" s="298">
        <v>2</v>
      </c>
      <c r="C81" s="252" t="s">
        <v>611</v>
      </c>
      <c r="D81" s="253" t="s">
        <v>612</v>
      </c>
      <c r="E81" s="253"/>
      <c r="F81" s="246" t="s">
        <v>104</v>
      </c>
      <c r="G81" s="247">
        <v>2</v>
      </c>
      <c r="H81" s="254"/>
      <c r="I81" s="246">
        <f>ROUND(G81*(H81),2)</f>
        <v>0</v>
      </c>
      <c r="J81" s="248">
        <f>ROUND(G81*(N81),2)</f>
        <v>0</v>
      </c>
      <c r="K81" s="249">
        <f>ROUND(G81*(O81),2)</f>
        <v>0</v>
      </c>
      <c r="L81" s="249">
        <f>ROUND(G81*(H81),2)</f>
        <v>0</v>
      </c>
      <c r="M81" s="249"/>
      <c r="N81" s="249">
        <v>0</v>
      </c>
      <c r="O81" s="249"/>
      <c r="P81" s="255"/>
      <c r="Q81" s="255"/>
      <c r="R81" s="255"/>
      <c r="S81" s="250">
        <f>ROUND(G81*(P81),3)</f>
        <v>0</v>
      </c>
      <c r="T81" s="250"/>
      <c r="U81" s="250"/>
      <c r="V81" s="273"/>
      <c r="W81" s="78"/>
      <c r="Z81">
        <v>0</v>
      </c>
    </row>
    <row r="82" spans="1:26" ht="25.05" customHeight="1">
      <c r="A82" s="251"/>
      <c r="B82" s="298">
        <v>3</v>
      </c>
      <c r="C82" s="252" t="s">
        <v>613</v>
      </c>
      <c r="D82" s="253" t="s">
        <v>614</v>
      </c>
      <c r="E82" s="253"/>
      <c r="F82" s="246" t="s">
        <v>131</v>
      </c>
      <c r="G82" s="247">
        <v>182.96666666666667</v>
      </c>
      <c r="H82" s="254"/>
      <c r="I82" s="246">
        <f>ROUND(G82*(H82),2)</f>
        <v>0</v>
      </c>
      <c r="J82" s="248">
        <f>ROUND(G82*(N82),2)</f>
        <v>0</v>
      </c>
      <c r="K82" s="249">
        <f>ROUND(G82*(O82),2)</f>
        <v>0</v>
      </c>
      <c r="L82" s="249">
        <f>ROUND(G82*(H82),2)</f>
        <v>0</v>
      </c>
      <c r="M82" s="249"/>
      <c r="N82" s="249">
        <v>0</v>
      </c>
      <c r="O82" s="249"/>
      <c r="P82" s="255"/>
      <c r="Q82" s="255"/>
      <c r="R82" s="255"/>
      <c r="S82" s="250">
        <f>ROUND(G82*(P82),3)</f>
        <v>0</v>
      </c>
      <c r="T82" s="250"/>
      <c r="U82" s="250"/>
      <c r="V82" s="273"/>
      <c r="W82" s="78"/>
      <c r="Z82">
        <v>0</v>
      </c>
    </row>
    <row r="83" spans="1:26" ht="25.05" customHeight="1">
      <c r="A83" s="251"/>
      <c r="B83" s="298">
        <v>4</v>
      </c>
      <c r="C83" s="252" t="s">
        <v>615</v>
      </c>
      <c r="D83" s="253" t="s">
        <v>616</v>
      </c>
      <c r="E83" s="253"/>
      <c r="F83" s="246" t="s">
        <v>157</v>
      </c>
      <c r="G83" s="247">
        <v>43</v>
      </c>
      <c r="H83" s="254"/>
      <c r="I83" s="246">
        <f>ROUND(G83*(H83),2)</f>
        <v>0</v>
      </c>
      <c r="J83" s="248">
        <f>ROUND(G83*(N83),2)</f>
        <v>0</v>
      </c>
      <c r="K83" s="249">
        <f>ROUND(G83*(O83),2)</f>
        <v>0</v>
      </c>
      <c r="L83" s="249">
        <f>ROUND(G83*(H83),2)</f>
        <v>0</v>
      </c>
      <c r="M83" s="249"/>
      <c r="N83" s="249">
        <v>0</v>
      </c>
      <c r="O83" s="249"/>
      <c r="P83" s="255"/>
      <c r="Q83" s="255"/>
      <c r="R83" s="255"/>
      <c r="S83" s="250">
        <f>ROUND(G83*(P83),3)</f>
        <v>0</v>
      </c>
      <c r="T83" s="250"/>
      <c r="U83" s="250"/>
      <c r="V83" s="273"/>
      <c r="W83" s="78"/>
      <c r="Z83">
        <v>0</v>
      </c>
    </row>
    <row r="84" spans="1:26" ht="25.05" customHeight="1">
      <c r="A84" s="251"/>
      <c r="B84" s="298">
        <v>5</v>
      </c>
      <c r="C84" s="252" t="s">
        <v>617</v>
      </c>
      <c r="D84" s="253" t="s">
        <v>618</v>
      </c>
      <c r="E84" s="253"/>
      <c r="F84" s="246" t="s">
        <v>126</v>
      </c>
      <c r="G84" s="247">
        <v>989.23</v>
      </c>
      <c r="H84" s="254"/>
      <c r="I84" s="246">
        <f>ROUND(G84*(H84),2)</f>
        <v>0</v>
      </c>
      <c r="J84" s="248">
        <f>ROUND(G84*(N84),2)</f>
        <v>0</v>
      </c>
      <c r="K84" s="249">
        <f>ROUND(G84*(O84),2)</f>
        <v>0</v>
      </c>
      <c r="L84" s="249">
        <f>ROUND(G84*(H84),2)</f>
        <v>0</v>
      </c>
      <c r="M84" s="249"/>
      <c r="N84" s="249">
        <v>0</v>
      </c>
      <c r="O84" s="249"/>
      <c r="P84" s="255"/>
      <c r="Q84" s="255"/>
      <c r="R84" s="255"/>
      <c r="S84" s="250">
        <f>ROUND(G84*(P84),3)</f>
        <v>0</v>
      </c>
      <c r="T84" s="250"/>
      <c r="U84" s="250"/>
      <c r="V84" s="273"/>
      <c r="W84" s="78"/>
      <c r="Z84">
        <v>0</v>
      </c>
    </row>
    <row r="85" spans="1:26" ht="25.05" customHeight="1">
      <c r="A85" s="251"/>
      <c r="B85" s="298">
        <v>6</v>
      </c>
      <c r="C85" s="252" t="s">
        <v>619</v>
      </c>
      <c r="D85" s="253" t="s">
        <v>620</v>
      </c>
      <c r="E85" s="253"/>
      <c r="F85" s="246" t="s">
        <v>126</v>
      </c>
      <c r="G85" s="247">
        <v>605</v>
      </c>
      <c r="H85" s="254"/>
      <c r="I85" s="246">
        <f>ROUND(G85*(H85),2)</f>
        <v>0</v>
      </c>
      <c r="J85" s="248">
        <f>ROUND(G85*(N85),2)</f>
        <v>0</v>
      </c>
      <c r="K85" s="249">
        <f>ROUND(G85*(O85),2)</f>
        <v>0</v>
      </c>
      <c r="L85" s="249">
        <f>ROUND(G85*(H85),2)</f>
        <v>0</v>
      </c>
      <c r="M85" s="249"/>
      <c r="N85" s="249">
        <v>0</v>
      </c>
      <c r="O85" s="249"/>
      <c r="P85" s="255"/>
      <c r="Q85" s="255"/>
      <c r="R85" s="255"/>
      <c r="S85" s="250">
        <f>ROUND(G85*(P85),3)</f>
        <v>0</v>
      </c>
      <c r="T85" s="250"/>
      <c r="U85" s="250"/>
      <c r="V85" s="273"/>
      <c r="W85" s="78"/>
      <c r="Z85">
        <v>0</v>
      </c>
    </row>
    <row r="86" spans="1:26" ht="25.05" customHeight="1">
      <c r="A86" s="251"/>
      <c r="B86" s="298">
        <v>7</v>
      </c>
      <c r="C86" s="252" t="s">
        <v>621</v>
      </c>
      <c r="D86" s="253" t="s">
        <v>622</v>
      </c>
      <c r="E86" s="253"/>
      <c r="F86" s="246" t="s">
        <v>126</v>
      </c>
      <c r="G86" s="247">
        <v>384.23</v>
      </c>
      <c r="H86" s="254"/>
      <c r="I86" s="246">
        <f>ROUND(G86*(H86),2)</f>
        <v>0</v>
      </c>
      <c r="J86" s="248">
        <f>ROUND(G86*(N86),2)</f>
        <v>0</v>
      </c>
      <c r="K86" s="249">
        <f>ROUND(G86*(O86),2)</f>
        <v>0</v>
      </c>
      <c r="L86" s="249">
        <f>ROUND(G86*(H86),2)</f>
        <v>0</v>
      </c>
      <c r="M86" s="249"/>
      <c r="N86" s="249">
        <v>0</v>
      </c>
      <c r="O86" s="249"/>
      <c r="P86" s="255"/>
      <c r="Q86" s="255"/>
      <c r="R86" s="255"/>
      <c r="S86" s="250">
        <f>ROUND(G86*(P86),3)</f>
        <v>0</v>
      </c>
      <c r="T86" s="250"/>
      <c r="U86" s="250"/>
      <c r="V86" s="273"/>
      <c r="W86" s="78"/>
      <c r="Z86">
        <v>0</v>
      </c>
    </row>
    <row r="87" spans="1:26" ht="25.05" customHeight="1">
      <c r="A87" s="251"/>
      <c r="B87" s="299">
        <v>8</v>
      </c>
      <c r="C87" s="262" t="s">
        <v>623</v>
      </c>
      <c r="D87" s="263" t="s">
        <v>624</v>
      </c>
      <c r="E87" s="263"/>
      <c r="F87" s="257" t="s">
        <v>131</v>
      </c>
      <c r="G87" s="258">
        <v>182.96700000000001</v>
      </c>
      <c r="H87" s="264"/>
      <c r="I87" s="257">
        <f>ROUND(G87*(H87),2)</f>
        <v>0</v>
      </c>
      <c r="J87" s="259">
        <f>ROUND(G87*(N87),2)</f>
        <v>0</v>
      </c>
      <c r="K87" s="260">
        <f>ROUND(G87*(O87),2)</f>
        <v>0</v>
      </c>
      <c r="L87" s="260">
        <f>ROUND(G87*(H87),2)</f>
        <v>0</v>
      </c>
      <c r="M87" s="260">
        <f>ROUND(G87*(H87),2)</f>
        <v>0</v>
      </c>
      <c r="N87" s="260">
        <v>0</v>
      </c>
      <c r="O87" s="260"/>
      <c r="P87" s="265">
        <v>0.04</v>
      </c>
      <c r="Q87" s="265"/>
      <c r="R87" s="265">
        <v>0.04</v>
      </c>
      <c r="S87" s="261">
        <f>ROUND(G87*(P87),3)</f>
        <v>7.319</v>
      </c>
      <c r="T87" s="261"/>
      <c r="U87" s="261"/>
      <c r="V87" s="274"/>
      <c r="W87" s="78"/>
      <c r="Z87">
        <v>0</v>
      </c>
    </row>
    <row r="88" spans="1:26" ht="25.05" customHeight="1">
      <c r="A88" s="251"/>
      <c r="B88" s="299">
        <v>9</v>
      </c>
      <c r="C88" s="262" t="s">
        <v>625</v>
      </c>
      <c r="D88" s="263" t="s">
        <v>626</v>
      </c>
      <c r="E88" s="263"/>
      <c r="F88" s="257" t="s">
        <v>627</v>
      </c>
      <c r="G88" s="258">
        <v>30738.400000000001</v>
      </c>
      <c r="H88" s="264"/>
      <c r="I88" s="257">
        <f>ROUND(G88*(H88),2)</f>
        <v>0</v>
      </c>
      <c r="J88" s="259">
        <f>ROUND(G88*(N88),2)</f>
        <v>0</v>
      </c>
      <c r="K88" s="260">
        <f>ROUND(G88*(O88),2)</f>
        <v>0</v>
      </c>
      <c r="L88" s="260">
        <f>ROUND(G88*(H88),2)</f>
        <v>0</v>
      </c>
      <c r="M88" s="260">
        <f>ROUND(G88*(H88),2)</f>
        <v>0</v>
      </c>
      <c r="N88" s="260">
        <v>0</v>
      </c>
      <c r="O88" s="260"/>
      <c r="P88" s="265">
        <v>2.9999999999999997E-4</v>
      </c>
      <c r="Q88" s="265"/>
      <c r="R88" s="265">
        <v>2.9999999999999997E-4</v>
      </c>
      <c r="S88" s="261">
        <f>ROUND(G88*(P88),3)</f>
        <v>9.2219999999999995</v>
      </c>
      <c r="T88" s="261"/>
      <c r="U88" s="261"/>
      <c r="V88" s="274"/>
      <c r="W88" s="78"/>
      <c r="Z88">
        <v>0</v>
      </c>
    </row>
    <row r="89" spans="1:26" ht="25.05" customHeight="1">
      <c r="A89" s="251"/>
      <c r="B89" s="298">
        <v>10</v>
      </c>
      <c r="C89" s="252" t="s">
        <v>628</v>
      </c>
      <c r="D89" s="253" t="s">
        <v>629</v>
      </c>
      <c r="E89" s="253"/>
      <c r="F89" s="246" t="s">
        <v>126</v>
      </c>
      <c r="G89" s="247">
        <v>605</v>
      </c>
      <c r="H89" s="254"/>
      <c r="I89" s="246">
        <f>ROUND(G89*(H89),2)</f>
        <v>0</v>
      </c>
      <c r="J89" s="248">
        <f>ROUND(G89*(N89),2)</f>
        <v>0</v>
      </c>
      <c r="K89" s="249">
        <f>ROUND(G89*(O89),2)</f>
        <v>0</v>
      </c>
      <c r="L89" s="249">
        <f>ROUND(G89*(H89),2)</f>
        <v>0</v>
      </c>
      <c r="M89" s="249"/>
      <c r="N89" s="249">
        <v>0</v>
      </c>
      <c r="O89" s="249"/>
      <c r="P89" s="255"/>
      <c r="Q89" s="255"/>
      <c r="R89" s="255"/>
      <c r="S89" s="250">
        <f>ROUND(G89*(P89),3)</f>
        <v>0</v>
      </c>
      <c r="T89" s="250"/>
      <c r="U89" s="250"/>
      <c r="V89" s="273"/>
      <c r="W89" s="78"/>
      <c r="Z89">
        <v>0</v>
      </c>
    </row>
    <row r="90" spans="1:26" ht="25.05" customHeight="1">
      <c r="A90" s="251"/>
      <c r="B90" s="299">
        <v>11</v>
      </c>
      <c r="C90" s="262" t="s">
        <v>630</v>
      </c>
      <c r="D90" s="263" t="s">
        <v>631</v>
      </c>
      <c r="E90" s="263"/>
      <c r="F90" s="257" t="s">
        <v>426</v>
      </c>
      <c r="G90" s="258">
        <v>18.149999999999999</v>
      </c>
      <c r="H90" s="264"/>
      <c r="I90" s="257">
        <f>ROUND(G90*(H90),2)</f>
        <v>0</v>
      </c>
      <c r="J90" s="259">
        <f>ROUND(G90*(N90),2)</f>
        <v>0</v>
      </c>
      <c r="K90" s="260">
        <f>ROUND(G90*(O90),2)</f>
        <v>0</v>
      </c>
      <c r="L90" s="260">
        <f>ROUND(G90*(H90),2)</f>
        <v>0</v>
      </c>
      <c r="M90" s="260">
        <f>ROUND(G90*(H90),2)</f>
        <v>0</v>
      </c>
      <c r="N90" s="260">
        <v>0</v>
      </c>
      <c r="O90" s="260"/>
      <c r="P90" s="265">
        <v>1E-3</v>
      </c>
      <c r="Q90" s="265"/>
      <c r="R90" s="265">
        <v>1E-3</v>
      </c>
      <c r="S90" s="261">
        <f>ROUND(G90*(P90),3)</f>
        <v>1.7999999999999999E-2</v>
      </c>
      <c r="T90" s="261"/>
      <c r="U90" s="261"/>
      <c r="V90" s="274"/>
      <c r="W90" s="78"/>
      <c r="Z90">
        <v>0</v>
      </c>
    </row>
    <row r="91" spans="1:26" ht="25.05" customHeight="1">
      <c r="A91" s="251"/>
      <c r="B91" s="298">
        <v>12</v>
      </c>
      <c r="C91" s="252" t="s">
        <v>632</v>
      </c>
      <c r="D91" s="253" t="s">
        <v>633</v>
      </c>
      <c r="E91" s="253"/>
      <c r="F91" s="246" t="s">
        <v>126</v>
      </c>
      <c r="G91" s="247">
        <v>605</v>
      </c>
      <c r="H91" s="254"/>
      <c r="I91" s="246">
        <f>ROUND(G91*(H91),2)</f>
        <v>0</v>
      </c>
      <c r="J91" s="248">
        <f>ROUND(G91*(N91),2)</f>
        <v>0</v>
      </c>
      <c r="K91" s="249">
        <f>ROUND(G91*(O91),2)</f>
        <v>0</v>
      </c>
      <c r="L91" s="249">
        <f>ROUND(G91*(H91),2)</f>
        <v>0</v>
      </c>
      <c r="M91" s="249"/>
      <c r="N91" s="249">
        <v>0</v>
      </c>
      <c r="O91" s="249"/>
      <c r="P91" s="255"/>
      <c r="Q91" s="255"/>
      <c r="R91" s="255"/>
      <c r="S91" s="250">
        <f>ROUND(G91*(P91),3)</f>
        <v>0</v>
      </c>
      <c r="T91" s="250"/>
      <c r="U91" s="250"/>
      <c r="V91" s="273"/>
      <c r="W91" s="78"/>
      <c r="Z91">
        <v>0</v>
      </c>
    </row>
    <row r="92" spans="1:26" ht="25.05" customHeight="1">
      <c r="A92" s="251"/>
      <c r="B92" s="298">
        <v>13</v>
      </c>
      <c r="C92" s="252" t="s">
        <v>634</v>
      </c>
      <c r="D92" s="253" t="s">
        <v>635</v>
      </c>
      <c r="E92" s="253"/>
      <c r="F92" s="246" t="s">
        <v>157</v>
      </c>
      <c r="G92" s="247">
        <v>43</v>
      </c>
      <c r="H92" s="254"/>
      <c r="I92" s="246">
        <f>ROUND(G92*(H92),2)</f>
        <v>0</v>
      </c>
      <c r="J92" s="248">
        <f>ROUND(G92*(N92),2)</f>
        <v>0</v>
      </c>
      <c r="K92" s="249">
        <f>ROUND(G92*(O92),2)</f>
        <v>0</v>
      </c>
      <c r="L92" s="249">
        <f>ROUND(G92*(H92),2)</f>
        <v>0</v>
      </c>
      <c r="M92" s="249"/>
      <c r="N92" s="249">
        <v>0</v>
      </c>
      <c r="O92" s="249"/>
      <c r="P92" s="255"/>
      <c r="Q92" s="255"/>
      <c r="R92" s="255"/>
      <c r="S92" s="250">
        <f>ROUND(G92*(P92),3)</f>
        <v>0</v>
      </c>
      <c r="T92" s="250"/>
      <c r="U92" s="250"/>
      <c r="V92" s="273"/>
      <c r="W92" s="78"/>
      <c r="Z92">
        <v>0</v>
      </c>
    </row>
    <row r="93" spans="1:26" ht="25.05" customHeight="1">
      <c r="A93" s="251"/>
      <c r="B93" s="299">
        <v>14</v>
      </c>
      <c r="C93" s="262" t="s">
        <v>437</v>
      </c>
      <c r="D93" s="263" t="s">
        <v>636</v>
      </c>
      <c r="E93" s="263"/>
      <c r="F93" s="257" t="s">
        <v>340</v>
      </c>
      <c r="G93" s="258">
        <v>9</v>
      </c>
      <c r="H93" s="264"/>
      <c r="I93" s="257">
        <f>ROUND(G93*(H93),2)</f>
        <v>0</v>
      </c>
      <c r="J93" s="259">
        <f>ROUND(G93*(N93),2)</f>
        <v>0</v>
      </c>
      <c r="K93" s="260">
        <f>ROUND(G93*(O93),2)</f>
        <v>0</v>
      </c>
      <c r="L93" s="260">
        <f>ROUND(G93*(H93),2)</f>
        <v>0</v>
      </c>
      <c r="M93" s="260">
        <f>ROUND(G93*(H93),2)</f>
        <v>0</v>
      </c>
      <c r="N93" s="260">
        <v>0</v>
      </c>
      <c r="O93" s="260"/>
      <c r="P93" s="265"/>
      <c r="Q93" s="265"/>
      <c r="R93" s="265"/>
      <c r="S93" s="261">
        <f>ROUND(G93*(P93),3)</f>
        <v>0</v>
      </c>
      <c r="T93" s="261"/>
      <c r="U93" s="261"/>
      <c r="V93" s="274"/>
      <c r="W93" s="78"/>
      <c r="Z93">
        <v>0</v>
      </c>
    </row>
    <row r="94" spans="1:26" ht="25.05" customHeight="1">
      <c r="A94" s="251"/>
      <c r="B94" s="298">
        <v>15</v>
      </c>
      <c r="C94" s="252" t="s">
        <v>637</v>
      </c>
      <c r="D94" s="253" t="s">
        <v>638</v>
      </c>
      <c r="E94" s="253"/>
      <c r="F94" s="246" t="s">
        <v>157</v>
      </c>
      <c r="G94" s="247">
        <v>7</v>
      </c>
      <c r="H94" s="254"/>
      <c r="I94" s="246">
        <f>ROUND(G94*(H94),2)</f>
        <v>0</v>
      </c>
      <c r="J94" s="248">
        <f>ROUND(G94*(N94),2)</f>
        <v>0</v>
      </c>
      <c r="K94" s="249">
        <f>ROUND(G94*(O94),2)</f>
        <v>0</v>
      </c>
      <c r="L94" s="249">
        <f>ROUND(G94*(H94),2)</f>
        <v>0</v>
      </c>
      <c r="M94" s="249"/>
      <c r="N94" s="249">
        <v>0</v>
      </c>
      <c r="O94" s="249"/>
      <c r="P94" s="255"/>
      <c r="Q94" s="255"/>
      <c r="R94" s="255"/>
      <c r="S94" s="250">
        <f>ROUND(G94*(P94),3)</f>
        <v>0</v>
      </c>
      <c r="T94" s="250"/>
      <c r="U94" s="250"/>
      <c r="V94" s="273"/>
      <c r="W94" s="78"/>
      <c r="Z94">
        <v>0</v>
      </c>
    </row>
    <row r="95" spans="1:26" ht="25.05" customHeight="1">
      <c r="A95" s="251"/>
      <c r="B95" s="298">
        <v>16</v>
      </c>
      <c r="C95" s="252" t="s">
        <v>639</v>
      </c>
      <c r="D95" s="253" t="s">
        <v>640</v>
      </c>
      <c r="E95" s="253"/>
      <c r="F95" s="246" t="s">
        <v>157</v>
      </c>
      <c r="G95" s="247">
        <v>5</v>
      </c>
      <c r="H95" s="254"/>
      <c r="I95" s="246">
        <f>ROUND(G95*(H95),2)</f>
        <v>0</v>
      </c>
      <c r="J95" s="248">
        <f>ROUND(G95*(N95),2)</f>
        <v>0</v>
      </c>
      <c r="K95" s="249">
        <f>ROUND(G95*(O95),2)</f>
        <v>0</v>
      </c>
      <c r="L95" s="249">
        <f>ROUND(G95*(H95),2)</f>
        <v>0</v>
      </c>
      <c r="M95" s="249"/>
      <c r="N95" s="249">
        <v>0</v>
      </c>
      <c r="O95" s="249"/>
      <c r="P95" s="255"/>
      <c r="Q95" s="255"/>
      <c r="R95" s="255"/>
      <c r="S95" s="250">
        <f>ROUND(G95*(P95),3)</f>
        <v>0</v>
      </c>
      <c r="T95" s="250"/>
      <c r="U95" s="250"/>
      <c r="V95" s="273"/>
      <c r="W95" s="78"/>
      <c r="Z95">
        <v>0</v>
      </c>
    </row>
    <row r="96" spans="1:26" ht="25.05" customHeight="1">
      <c r="A96" s="251"/>
      <c r="B96" s="298">
        <v>17</v>
      </c>
      <c r="C96" s="252" t="s">
        <v>641</v>
      </c>
      <c r="D96" s="253" t="s">
        <v>642</v>
      </c>
      <c r="E96" s="253"/>
      <c r="F96" s="246" t="s">
        <v>157</v>
      </c>
      <c r="G96" s="247">
        <v>29</v>
      </c>
      <c r="H96" s="254"/>
      <c r="I96" s="246">
        <f>ROUND(G96*(H96),2)</f>
        <v>0</v>
      </c>
      <c r="J96" s="248">
        <f>ROUND(G96*(N96),2)</f>
        <v>0</v>
      </c>
      <c r="K96" s="249">
        <f>ROUND(G96*(O96),2)</f>
        <v>0</v>
      </c>
      <c r="L96" s="249">
        <f>ROUND(G96*(H96),2)</f>
        <v>0</v>
      </c>
      <c r="M96" s="249"/>
      <c r="N96" s="249">
        <v>0</v>
      </c>
      <c r="O96" s="249"/>
      <c r="P96" s="255"/>
      <c r="Q96" s="255"/>
      <c r="R96" s="255"/>
      <c r="S96" s="250">
        <f>ROUND(G96*(P96),3)</f>
        <v>0</v>
      </c>
      <c r="T96" s="250"/>
      <c r="U96" s="250"/>
      <c r="V96" s="273"/>
      <c r="W96" s="78"/>
      <c r="Z96">
        <v>0</v>
      </c>
    </row>
    <row r="97" spans="1:26" ht="25.05" customHeight="1">
      <c r="A97" s="251"/>
      <c r="B97" s="298">
        <v>18</v>
      </c>
      <c r="C97" s="252" t="s">
        <v>643</v>
      </c>
      <c r="D97" s="253" t="s">
        <v>644</v>
      </c>
      <c r="E97" s="253"/>
      <c r="F97" s="246" t="s">
        <v>157</v>
      </c>
      <c r="G97" s="247">
        <v>2</v>
      </c>
      <c r="H97" s="254"/>
      <c r="I97" s="246">
        <f>ROUND(G97*(H97),2)</f>
        <v>0</v>
      </c>
      <c r="J97" s="248">
        <f>ROUND(G97*(N97),2)</f>
        <v>0</v>
      </c>
      <c r="K97" s="249">
        <f>ROUND(G97*(O97),2)</f>
        <v>0</v>
      </c>
      <c r="L97" s="249">
        <f>ROUND(G97*(H97),2)</f>
        <v>0</v>
      </c>
      <c r="M97" s="249"/>
      <c r="N97" s="249">
        <v>0</v>
      </c>
      <c r="O97" s="249"/>
      <c r="P97" s="255"/>
      <c r="Q97" s="255"/>
      <c r="R97" s="255"/>
      <c r="S97" s="250">
        <f>ROUND(G97*(P97),3)</f>
        <v>0</v>
      </c>
      <c r="T97" s="250"/>
      <c r="U97" s="250"/>
      <c r="V97" s="273"/>
      <c r="W97" s="78"/>
      <c r="Z97">
        <v>0</v>
      </c>
    </row>
    <row r="98" spans="1:26" ht="25.05" customHeight="1">
      <c r="A98" s="251"/>
      <c r="B98" s="299">
        <v>19</v>
      </c>
      <c r="C98" s="262" t="s">
        <v>372</v>
      </c>
      <c r="D98" s="263" t="s">
        <v>645</v>
      </c>
      <c r="E98" s="263"/>
      <c r="F98" s="257" t="s">
        <v>340</v>
      </c>
      <c r="G98" s="258">
        <v>9</v>
      </c>
      <c r="H98" s="264"/>
      <c r="I98" s="257">
        <f>ROUND(G98*(H98),2)</f>
        <v>0</v>
      </c>
      <c r="J98" s="259">
        <f>ROUND(G98*(N98),2)</f>
        <v>0</v>
      </c>
      <c r="K98" s="260">
        <f>ROUND(G98*(O98),2)</f>
        <v>0</v>
      </c>
      <c r="L98" s="260">
        <f>ROUND(G98*(H98),2)</f>
        <v>0</v>
      </c>
      <c r="M98" s="260">
        <f>ROUND(G98*(H98),2)</f>
        <v>0</v>
      </c>
      <c r="N98" s="260">
        <v>0</v>
      </c>
      <c r="O98" s="260"/>
      <c r="P98" s="265"/>
      <c r="Q98" s="265"/>
      <c r="R98" s="265"/>
      <c r="S98" s="261">
        <f>ROUND(G98*(P98),3)</f>
        <v>0</v>
      </c>
      <c r="T98" s="261"/>
      <c r="U98" s="261"/>
      <c r="V98" s="274"/>
      <c r="W98" s="78"/>
      <c r="Z98">
        <v>0</v>
      </c>
    </row>
    <row r="99" spans="1:26" ht="25.05" customHeight="1">
      <c r="A99" s="251"/>
      <c r="B99" s="298">
        <v>20</v>
      </c>
      <c r="C99" s="252" t="s">
        <v>646</v>
      </c>
      <c r="D99" s="253" t="s">
        <v>647</v>
      </c>
      <c r="E99" s="253"/>
      <c r="F99" s="246" t="s">
        <v>126</v>
      </c>
      <c r="G99" s="247">
        <v>605</v>
      </c>
      <c r="H99" s="254"/>
      <c r="I99" s="246">
        <f>ROUND(G99*(H99),2)</f>
        <v>0</v>
      </c>
      <c r="J99" s="248">
        <f>ROUND(G99*(N99),2)</f>
        <v>0</v>
      </c>
      <c r="K99" s="249">
        <f>ROUND(G99*(O99),2)</f>
        <v>0</v>
      </c>
      <c r="L99" s="249">
        <f>ROUND(G99*(H99),2)</f>
        <v>0</v>
      </c>
      <c r="M99" s="249"/>
      <c r="N99" s="249">
        <v>0</v>
      </c>
      <c r="O99" s="249"/>
      <c r="P99" s="255"/>
      <c r="Q99" s="255"/>
      <c r="R99" s="255"/>
      <c r="S99" s="250">
        <f>ROUND(G99*(P99),3)</f>
        <v>0</v>
      </c>
      <c r="T99" s="250"/>
      <c r="U99" s="250"/>
      <c r="V99" s="273"/>
      <c r="W99" s="78"/>
      <c r="Z99">
        <v>0</v>
      </c>
    </row>
    <row r="100" spans="1:26" ht="25.05" customHeight="1">
      <c r="A100" s="251"/>
      <c r="B100" s="299">
        <v>21</v>
      </c>
      <c r="C100" s="262" t="s">
        <v>374</v>
      </c>
      <c r="D100" s="263" t="s">
        <v>648</v>
      </c>
      <c r="E100" s="263"/>
      <c r="F100" s="257" t="s">
        <v>340</v>
      </c>
      <c r="G100" s="258">
        <v>9</v>
      </c>
      <c r="H100" s="264"/>
      <c r="I100" s="257">
        <f>ROUND(G100*(H100),2)</f>
        <v>0</v>
      </c>
      <c r="J100" s="259">
        <f>ROUND(G100*(N100),2)</f>
        <v>0</v>
      </c>
      <c r="K100" s="260">
        <f>ROUND(G100*(O100),2)</f>
        <v>0</v>
      </c>
      <c r="L100" s="260">
        <f>ROUND(G100*(H100),2)</f>
        <v>0</v>
      </c>
      <c r="M100" s="260">
        <f>ROUND(G100*(H100),2)</f>
        <v>0</v>
      </c>
      <c r="N100" s="260">
        <v>0</v>
      </c>
      <c r="O100" s="260"/>
      <c r="P100" s="265"/>
      <c r="Q100" s="265"/>
      <c r="R100" s="265"/>
      <c r="S100" s="261">
        <f>ROUND(G100*(P100),3)</f>
        <v>0</v>
      </c>
      <c r="T100" s="261"/>
      <c r="U100" s="261"/>
      <c r="V100" s="274"/>
      <c r="W100" s="78"/>
      <c r="Z100">
        <v>0</v>
      </c>
    </row>
    <row r="101" spans="1:26" ht="25.05" customHeight="1">
      <c r="A101" s="251"/>
      <c r="B101" s="299">
        <v>22</v>
      </c>
      <c r="C101" s="262" t="s">
        <v>376</v>
      </c>
      <c r="D101" s="263" t="s">
        <v>649</v>
      </c>
      <c r="E101" s="263"/>
      <c r="F101" s="257" t="s">
        <v>340</v>
      </c>
      <c r="G101" s="258">
        <v>2</v>
      </c>
      <c r="H101" s="264"/>
      <c r="I101" s="257">
        <f>ROUND(G101*(H101),2)</f>
        <v>0</v>
      </c>
      <c r="J101" s="259">
        <f>ROUND(G101*(N101),2)</f>
        <v>0</v>
      </c>
      <c r="K101" s="260">
        <f>ROUND(G101*(O101),2)</f>
        <v>0</v>
      </c>
      <c r="L101" s="260">
        <f>ROUND(G101*(H101),2)</f>
        <v>0</v>
      </c>
      <c r="M101" s="260">
        <f>ROUND(G101*(H101),2)</f>
        <v>0</v>
      </c>
      <c r="N101" s="260">
        <v>0</v>
      </c>
      <c r="O101" s="260"/>
      <c r="P101" s="265"/>
      <c r="Q101" s="265"/>
      <c r="R101" s="265"/>
      <c r="S101" s="261">
        <f>ROUND(G101*(P101),3)</f>
        <v>0</v>
      </c>
      <c r="T101" s="261"/>
      <c r="U101" s="261"/>
      <c r="V101" s="274"/>
      <c r="W101" s="78"/>
      <c r="Z101">
        <v>0</v>
      </c>
    </row>
    <row r="102" spans="1:26" ht="25.05" customHeight="1">
      <c r="A102" s="251"/>
      <c r="B102" s="299">
        <v>23</v>
      </c>
      <c r="C102" s="262" t="s">
        <v>378</v>
      </c>
      <c r="D102" s="263" t="s">
        <v>650</v>
      </c>
      <c r="E102" s="263"/>
      <c r="F102" s="257" t="s">
        <v>340</v>
      </c>
      <c r="G102" s="258">
        <v>5</v>
      </c>
      <c r="H102" s="264"/>
      <c r="I102" s="257">
        <f>ROUND(G102*(H102),2)</f>
        <v>0</v>
      </c>
      <c r="J102" s="259">
        <f>ROUND(G102*(N102),2)</f>
        <v>0</v>
      </c>
      <c r="K102" s="260">
        <f>ROUND(G102*(O102),2)</f>
        <v>0</v>
      </c>
      <c r="L102" s="260">
        <f>ROUND(G102*(H102),2)</f>
        <v>0</v>
      </c>
      <c r="M102" s="260">
        <f>ROUND(G102*(H102),2)</f>
        <v>0</v>
      </c>
      <c r="N102" s="260">
        <v>0</v>
      </c>
      <c r="O102" s="260"/>
      <c r="P102" s="265"/>
      <c r="Q102" s="265"/>
      <c r="R102" s="265"/>
      <c r="S102" s="261">
        <f>ROUND(G102*(P102),3)</f>
        <v>0</v>
      </c>
      <c r="T102" s="261"/>
      <c r="U102" s="261"/>
      <c r="V102" s="274"/>
      <c r="W102" s="78"/>
      <c r="Z102">
        <v>0</v>
      </c>
    </row>
    <row r="103" spans="1:26" ht="25.05" customHeight="1">
      <c r="A103" s="251"/>
      <c r="B103" s="299">
        <v>24</v>
      </c>
      <c r="C103" s="262" t="s">
        <v>380</v>
      </c>
      <c r="D103" s="263" t="s">
        <v>651</v>
      </c>
      <c r="E103" s="263"/>
      <c r="F103" s="257" t="s">
        <v>340</v>
      </c>
      <c r="G103" s="258">
        <v>2</v>
      </c>
      <c r="H103" s="264"/>
      <c r="I103" s="257">
        <f>ROUND(G103*(H103),2)</f>
        <v>0</v>
      </c>
      <c r="J103" s="259">
        <f>ROUND(G103*(N103),2)</f>
        <v>0</v>
      </c>
      <c r="K103" s="260">
        <f>ROUND(G103*(O103),2)</f>
        <v>0</v>
      </c>
      <c r="L103" s="260">
        <f>ROUND(G103*(H103),2)</f>
        <v>0</v>
      </c>
      <c r="M103" s="260">
        <f>ROUND(G103*(H103),2)</f>
        <v>0</v>
      </c>
      <c r="N103" s="260">
        <v>0</v>
      </c>
      <c r="O103" s="260"/>
      <c r="P103" s="265"/>
      <c r="Q103" s="265"/>
      <c r="R103" s="265"/>
      <c r="S103" s="261">
        <f>ROUND(G103*(P103),3)</f>
        <v>0</v>
      </c>
      <c r="T103" s="261"/>
      <c r="U103" s="261"/>
      <c r="V103" s="274"/>
      <c r="W103" s="78"/>
      <c r="Z103">
        <v>0</v>
      </c>
    </row>
    <row r="104" spans="1:26" ht="25.05" customHeight="1">
      <c r="A104" s="251"/>
      <c r="B104" s="299">
        <v>25</v>
      </c>
      <c r="C104" s="262" t="s">
        <v>382</v>
      </c>
      <c r="D104" s="263" t="s">
        <v>652</v>
      </c>
      <c r="E104" s="263"/>
      <c r="F104" s="257" t="s">
        <v>340</v>
      </c>
      <c r="G104" s="258">
        <v>2</v>
      </c>
      <c r="H104" s="264"/>
      <c r="I104" s="257">
        <f>ROUND(G104*(H104),2)</f>
        <v>0</v>
      </c>
      <c r="J104" s="259">
        <f>ROUND(G104*(N104),2)</f>
        <v>0</v>
      </c>
      <c r="K104" s="260">
        <f>ROUND(G104*(O104),2)</f>
        <v>0</v>
      </c>
      <c r="L104" s="260">
        <f>ROUND(G104*(H104),2)</f>
        <v>0</v>
      </c>
      <c r="M104" s="260">
        <f>ROUND(G104*(H104),2)</f>
        <v>0</v>
      </c>
      <c r="N104" s="260">
        <v>0</v>
      </c>
      <c r="O104" s="260"/>
      <c r="P104" s="265"/>
      <c r="Q104" s="265"/>
      <c r="R104" s="265"/>
      <c r="S104" s="261">
        <f>ROUND(G104*(P104),3)</f>
        <v>0</v>
      </c>
      <c r="T104" s="261"/>
      <c r="U104" s="261"/>
      <c r="V104" s="274"/>
      <c r="W104" s="78"/>
      <c r="Z104">
        <v>0</v>
      </c>
    </row>
    <row r="105" spans="1:26" ht="25.05" customHeight="1">
      <c r="A105" s="251"/>
      <c r="B105" s="299">
        <v>26</v>
      </c>
      <c r="C105" s="262" t="s">
        <v>384</v>
      </c>
      <c r="D105" s="263" t="s">
        <v>653</v>
      </c>
      <c r="E105" s="263"/>
      <c r="F105" s="257" t="s">
        <v>340</v>
      </c>
      <c r="G105" s="258">
        <v>5</v>
      </c>
      <c r="H105" s="264"/>
      <c r="I105" s="257">
        <f>ROUND(G105*(H105),2)</f>
        <v>0</v>
      </c>
      <c r="J105" s="259">
        <f>ROUND(G105*(N105),2)</f>
        <v>0</v>
      </c>
      <c r="K105" s="260">
        <f>ROUND(G105*(O105),2)</f>
        <v>0</v>
      </c>
      <c r="L105" s="260">
        <f>ROUND(G105*(H105),2)</f>
        <v>0</v>
      </c>
      <c r="M105" s="260">
        <f>ROUND(G105*(H105),2)</f>
        <v>0</v>
      </c>
      <c r="N105" s="260">
        <v>0</v>
      </c>
      <c r="O105" s="260"/>
      <c r="P105" s="265">
        <v>2.5000000000000001E-2</v>
      </c>
      <c r="Q105" s="265"/>
      <c r="R105" s="265">
        <v>2.5000000000000001E-2</v>
      </c>
      <c r="S105" s="261">
        <f>ROUND(G105*(P105),3)</f>
        <v>0.125</v>
      </c>
      <c r="T105" s="261"/>
      <c r="U105" s="261"/>
      <c r="V105" s="274"/>
      <c r="W105" s="78"/>
      <c r="Z105">
        <v>0</v>
      </c>
    </row>
    <row r="106" spans="1:26" ht="34.950000000000003" customHeight="1">
      <c r="A106" s="251"/>
      <c r="B106" s="298">
        <v>27</v>
      </c>
      <c r="C106" s="252" t="s">
        <v>127</v>
      </c>
      <c r="D106" s="253" t="s">
        <v>128</v>
      </c>
      <c r="E106" s="253"/>
      <c r="F106" s="246" t="s">
        <v>104</v>
      </c>
      <c r="G106" s="247">
        <v>2.6808000000000001</v>
      </c>
      <c r="H106" s="254"/>
      <c r="I106" s="246">
        <f>ROUND(G106*(H106),2)</f>
        <v>0</v>
      </c>
      <c r="J106" s="248">
        <f>ROUND(G106*(N106),2)</f>
        <v>0</v>
      </c>
      <c r="K106" s="249">
        <f>ROUND(G106*(O106),2)</f>
        <v>0</v>
      </c>
      <c r="L106" s="249">
        <f>ROUND(G106*(H106),2)</f>
        <v>0</v>
      </c>
      <c r="M106" s="249"/>
      <c r="N106" s="249">
        <v>0</v>
      </c>
      <c r="O106" s="249"/>
      <c r="P106" s="255"/>
      <c r="Q106" s="255"/>
      <c r="R106" s="255"/>
      <c r="S106" s="250">
        <f>ROUND(G106*(P106),3)</f>
        <v>0</v>
      </c>
      <c r="T106" s="250"/>
      <c r="U106" s="250"/>
      <c r="V106" s="273"/>
      <c r="W106" s="78"/>
      <c r="Z106">
        <v>0</v>
      </c>
    </row>
    <row r="107" spans="1:26" ht="25.05" customHeight="1">
      <c r="A107" s="251"/>
      <c r="B107" s="299">
        <v>28</v>
      </c>
      <c r="C107" s="262" t="s">
        <v>129</v>
      </c>
      <c r="D107" s="263" t="s">
        <v>654</v>
      </c>
      <c r="E107" s="263"/>
      <c r="F107" s="257" t="s">
        <v>131</v>
      </c>
      <c r="G107" s="258">
        <v>4.4822975999999999</v>
      </c>
      <c r="H107" s="264"/>
      <c r="I107" s="257">
        <f>ROUND(G107*(H107),2)</f>
        <v>0</v>
      </c>
      <c r="J107" s="259">
        <f>ROUND(G107*(N107),2)</f>
        <v>0</v>
      </c>
      <c r="K107" s="260">
        <f>ROUND(G107*(O107),2)</f>
        <v>0</v>
      </c>
      <c r="L107" s="260">
        <f>ROUND(G107*(H107),2)</f>
        <v>0</v>
      </c>
      <c r="M107" s="260">
        <f>ROUND(G107*(H107),2)</f>
        <v>0</v>
      </c>
      <c r="N107" s="260">
        <v>0</v>
      </c>
      <c r="O107" s="260"/>
      <c r="P107" s="265">
        <v>1</v>
      </c>
      <c r="Q107" s="265"/>
      <c r="R107" s="265">
        <v>1</v>
      </c>
      <c r="S107" s="261">
        <f>ROUND(G107*(P107),3)</f>
        <v>4.4820000000000002</v>
      </c>
      <c r="T107" s="261"/>
      <c r="U107" s="261"/>
      <c r="V107" s="274"/>
      <c r="W107" s="78"/>
      <c r="Z107">
        <v>0</v>
      </c>
    </row>
    <row r="108" spans="1:26" ht="25.05" customHeight="1">
      <c r="A108" s="251"/>
      <c r="B108" s="298">
        <v>29</v>
      </c>
      <c r="C108" s="252" t="s">
        <v>655</v>
      </c>
      <c r="D108" s="253" t="s">
        <v>656</v>
      </c>
      <c r="E108" s="253"/>
      <c r="F108" s="246" t="s">
        <v>104</v>
      </c>
      <c r="G108" s="247">
        <v>154.80107999999998</v>
      </c>
      <c r="H108" s="254"/>
      <c r="I108" s="246">
        <f>ROUND(G108*(H108),2)</f>
        <v>0</v>
      </c>
      <c r="J108" s="248">
        <f>ROUND(G108*(N108),2)</f>
        <v>0</v>
      </c>
      <c r="K108" s="249">
        <f>ROUND(G108*(O108),2)</f>
        <v>0</v>
      </c>
      <c r="L108" s="249">
        <f>ROUND(G108*(H108),2)</f>
        <v>0</v>
      </c>
      <c r="M108" s="249"/>
      <c r="N108" s="249">
        <v>0</v>
      </c>
      <c r="O108" s="249"/>
      <c r="P108" s="255"/>
      <c r="Q108" s="255"/>
      <c r="R108" s="255"/>
      <c r="S108" s="250">
        <f>ROUND(G108*(P108),3)</f>
        <v>0</v>
      </c>
      <c r="T108" s="250"/>
      <c r="U108" s="250"/>
      <c r="V108" s="273"/>
      <c r="W108" s="78"/>
      <c r="Z108">
        <v>0</v>
      </c>
    </row>
    <row r="109" spans="1:26" ht="25.05" customHeight="1">
      <c r="A109" s="251"/>
      <c r="B109" s="298">
        <v>30</v>
      </c>
      <c r="C109" s="252" t="s">
        <v>657</v>
      </c>
      <c r="D109" s="253" t="s">
        <v>658</v>
      </c>
      <c r="E109" s="253"/>
      <c r="F109" s="246" t="s">
        <v>104</v>
      </c>
      <c r="G109" s="247">
        <v>154.80099999999999</v>
      </c>
      <c r="H109" s="254"/>
      <c r="I109" s="246">
        <f>ROUND(G109*(H109),2)</f>
        <v>0</v>
      </c>
      <c r="J109" s="248">
        <f>ROUND(G109*(N109),2)</f>
        <v>0</v>
      </c>
      <c r="K109" s="249">
        <f>ROUND(G109*(O109),2)</f>
        <v>0</v>
      </c>
      <c r="L109" s="249">
        <f>ROUND(G109*(H109),2)</f>
        <v>0</v>
      </c>
      <c r="M109" s="249"/>
      <c r="N109" s="249">
        <v>0</v>
      </c>
      <c r="O109" s="249"/>
      <c r="P109" s="255"/>
      <c r="Q109" s="255"/>
      <c r="R109" s="255"/>
      <c r="S109" s="250">
        <f>ROUND(G109*(P109),3)</f>
        <v>0</v>
      </c>
      <c r="T109" s="250"/>
      <c r="U109" s="250"/>
      <c r="V109" s="273"/>
      <c r="W109" s="78"/>
      <c r="Z109">
        <v>0</v>
      </c>
    </row>
    <row r="110" spans="1:26" ht="25.05" customHeight="1">
      <c r="A110" s="251"/>
      <c r="B110" s="298">
        <v>31</v>
      </c>
      <c r="C110" s="252" t="s">
        <v>659</v>
      </c>
      <c r="D110" s="253" t="s">
        <v>660</v>
      </c>
      <c r="E110" s="253"/>
      <c r="F110" s="246" t="s">
        <v>104</v>
      </c>
      <c r="G110" s="247">
        <v>154.80099999999999</v>
      </c>
      <c r="H110" s="254"/>
      <c r="I110" s="246">
        <f>ROUND(G110*(H110),2)</f>
        <v>0</v>
      </c>
      <c r="J110" s="248">
        <f>ROUND(G110*(N110),2)</f>
        <v>0</v>
      </c>
      <c r="K110" s="249">
        <f>ROUND(G110*(O110),2)</f>
        <v>0</v>
      </c>
      <c r="L110" s="249">
        <f>ROUND(G110*(H110),2)</f>
        <v>0</v>
      </c>
      <c r="M110" s="249"/>
      <c r="N110" s="249">
        <v>0</v>
      </c>
      <c r="O110" s="249"/>
      <c r="P110" s="255"/>
      <c r="Q110" s="255"/>
      <c r="R110" s="255"/>
      <c r="S110" s="250">
        <f>ROUND(G110*(P110),3)</f>
        <v>0</v>
      </c>
      <c r="T110" s="250"/>
      <c r="U110" s="250"/>
      <c r="V110" s="273"/>
      <c r="W110" s="78"/>
      <c r="Z110">
        <v>0</v>
      </c>
    </row>
    <row r="111" spans="1:26" ht="25.05" customHeight="1">
      <c r="A111" s="251"/>
      <c r="B111" s="298">
        <v>32</v>
      </c>
      <c r="C111" s="252" t="s">
        <v>120</v>
      </c>
      <c r="D111" s="253" t="s">
        <v>121</v>
      </c>
      <c r="E111" s="253"/>
      <c r="F111" s="246" t="s">
        <v>104</v>
      </c>
      <c r="G111" s="247">
        <v>154.80099999999999</v>
      </c>
      <c r="H111" s="254"/>
      <c r="I111" s="246">
        <f>ROUND(G111*(H111),2)</f>
        <v>0</v>
      </c>
      <c r="J111" s="248">
        <f>ROUND(G111*(N111),2)</f>
        <v>0</v>
      </c>
      <c r="K111" s="249">
        <f>ROUND(G111*(O111),2)</f>
        <v>0</v>
      </c>
      <c r="L111" s="249">
        <f>ROUND(G111*(H111),2)</f>
        <v>0</v>
      </c>
      <c r="M111" s="249"/>
      <c r="N111" s="249">
        <v>0</v>
      </c>
      <c r="O111" s="249"/>
      <c r="P111" s="255"/>
      <c r="Q111" s="255"/>
      <c r="R111" s="255"/>
      <c r="S111" s="250">
        <f>ROUND(G111*(P111),3)</f>
        <v>0</v>
      </c>
      <c r="T111" s="250"/>
      <c r="U111" s="250"/>
      <c r="V111" s="273"/>
      <c r="W111" s="78"/>
      <c r="Z111">
        <v>0</v>
      </c>
    </row>
    <row r="112" spans="1:26" ht="25.05" customHeight="1">
      <c r="A112" s="251"/>
      <c r="B112" s="298">
        <v>33</v>
      </c>
      <c r="C112" s="252" t="s">
        <v>661</v>
      </c>
      <c r="D112" s="253" t="s">
        <v>662</v>
      </c>
      <c r="E112" s="253"/>
      <c r="F112" s="246" t="s">
        <v>104</v>
      </c>
      <c r="G112" s="247">
        <v>122.49999999999999</v>
      </c>
      <c r="H112" s="254"/>
      <c r="I112" s="246">
        <f>ROUND(G112*(H112),2)</f>
        <v>0</v>
      </c>
      <c r="J112" s="248">
        <f>ROUND(G112*(N112),2)</f>
        <v>0</v>
      </c>
      <c r="K112" s="249">
        <f>ROUND(G112*(O112),2)</f>
        <v>0</v>
      </c>
      <c r="L112" s="249">
        <f>ROUND(G112*(H112),2)</f>
        <v>0</v>
      </c>
      <c r="M112" s="249"/>
      <c r="N112" s="249">
        <v>0</v>
      </c>
      <c r="O112" s="249"/>
      <c r="P112" s="255"/>
      <c r="Q112" s="255"/>
      <c r="R112" s="255"/>
      <c r="S112" s="250">
        <f>ROUND(G112*(P112),3)</f>
        <v>0</v>
      </c>
      <c r="T112" s="250"/>
      <c r="U112" s="250"/>
      <c r="V112" s="273"/>
      <c r="W112" s="78"/>
      <c r="Z112">
        <v>0</v>
      </c>
    </row>
    <row r="113" spans="1:26" ht="25.05" customHeight="1">
      <c r="A113" s="251"/>
      <c r="B113" s="298">
        <v>34</v>
      </c>
      <c r="C113" s="252" t="s">
        <v>118</v>
      </c>
      <c r="D113" s="253" t="s">
        <v>119</v>
      </c>
      <c r="E113" s="253"/>
      <c r="F113" s="246" t="s">
        <v>104</v>
      </c>
      <c r="G113" s="247">
        <v>122.5</v>
      </c>
      <c r="H113" s="254"/>
      <c r="I113" s="246">
        <f>ROUND(G113*(H113),2)</f>
        <v>0</v>
      </c>
      <c r="J113" s="248">
        <f>ROUND(G113*(N113),2)</f>
        <v>0</v>
      </c>
      <c r="K113" s="249">
        <f>ROUND(G113*(O113),2)</f>
        <v>0</v>
      </c>
      <c r="L113" s="249">
        <f>ROUND(G113*(H113),2)</f>
        <v>0</v>
      </c>
      <c r="M113" s="249"/>
      <c r="N113" s="249">
        <v>0</v>
      </c>
      <c r="O113" s="249"/>
      <c r="P113" s="255"/>
      <c r="Q113" s="255"/>
      <c r="R113" s="255"/>
      <c r="S113" s="250">
        <f>ROUND(G113*(P113),3)</f>
        <v>0</v>
      </c>
      <c r="T113" s="250"/>
      <c r="U113" s="250"/>
      <c r="V113" s="273"/>
      <c r="W113" s="78"/>
      <c r="Z113">
        <v>0</v>
      </c>
    </row>
    <row r="114" spans="1:26" ht="25.05" customHeight="1">
      <c r="A114" s="251"/>
      <c r="B114" s="298">
        <v>35</v>
      </c>
      <c r="C114" s="252" t="s">
        <v>659</v>
      </c>
      <c r="D114" s="253" t="s">
        <v>660</v>
      </c>
      <c r="E114" s="253"/>
      <c r="F114" s="246" t="s">
        <v>104</v>
      </c>
      <c r="G114" s="247">
        <v>122.5</v>
      </c>
      <c r="H114" s="254"/>
      <c r="I114" s="246">
        <f>ROUND(G114*(H114),2)</f>
        <v>0</v>
      </c>
      <c r="J114" s="248">
        <f>ROUND(G114*(N114),2)</f>
        <v>0</v>
      </c>
      <c r="K114" s="249">
        <f>ROUND(G114*(O114),2)</f>
        <v>0</v>
      </c>
      <c r="L114" s="249">
        <f>ROUND(G114*(H114),2)</f>
        <v>0</v>
      </c>
      <c r="M114" s="249"/>
      <c r="N114" s="249">
        <v>0</v>
      </c>
      <c r="O114" s="249"/>
      <c r="P114" s="255"/>
      <c r="Q114" s="255"/>
      <c r="R114" s="255"/>
      <c r="S114" s="250">
        <f>ROUND(G114*(P114),3)</f>
        <v>0</v>
      </c>
      <c r="T114" s="250"/>
      <c r="U114" s="250"/>
      <c r="V114" s="273"/>
      <c r="W114" s="78"/>
      <c r="Z114">
        <v>0</v>
      </c>
    </row>
    <row r="115" spans="1:26" ht="25.05" customHeight="1">
      <c r="A115" s="251"/>
      <c r="B115" s="298">
        <v>36</v>
      </c>
      <c r="C115" s="252" t="s">
        <v>663</v>
      </c>
      <c r="D115" s="253" t="s">
        <v>664</v>
      </c>
      <c r="E115" s="253"/>
      <c r="F115" s="246" t="s">
        <v>126</v>
      </c>
      <c r="G115" s="247">
        <v>115.8</v>
      </c>
      <c r="H115" s="254"/>
      <c r="I115" s="246">
        <f>ROUND(G115*(H115),2)</f>
        <v>0</v>
      </c>
      <c r="J115" s="248">
        <f>ROUND(G115*(N115),2)</f>
        <v>0</v>
      </c>
      <c r="K115" s="249">
        <f>ROUND(G115*(O115),2)</f>
        <v>0</v>
      </c>
      <c r="L115" s="249">
        <f>ROUND(G115*(H115),2)</f>
        <v>0</v>
      </c>
      <c r="M115" s="249"/>
      <c r="N115" s="249">
        <v>0</v>
      </c>
      <c r="O115" s="249"/>
      <c r="P115" s="255"/>
      <c r="Q115" s="255"/>
      <c r="R115" s="255"/>
      <c r="S115" s="250">
        <f>ROUND(G115*(P115),3)</f>
        <v>0</v>
      </c>
      <c r="T115" s="250"/>
      <c r="U115" s="250"/>
      <c r="V115" s="273"/>
      <c r="W115" s="78"/>
      <c r="Z115">
        <v>0</v>
      </c>
    </row>
    <row r="116" spans="1:26" ht="25.05" customHeight="1">
      <c r="A116" s="251"/>
      <c r="B116" s="298">
        <v>37</v>
      </c>
      <c r="C116" s="252" t="s">
        <v>665</v>
      </c>
      <c r="D116" s="253" t="s">
        <v>666</v>
      </c>
      <c r="E116" s="253"/>
      <c r="F116" s="246" t="s">
        <v>126</v>
      </c>
      <c r="G116" s="247">
        <v>516.00333333333333</v>
      </c>
      <c r="H116" s="254"/>
      <c r="I116" s="246">
        <f>ROUND(G116*(H116),2)</f>
        <v>0</v>
      </c>
      <c r="J116" s="248">
        <f>ROUND(G116*(N116),2)</f>
        <v>0</v>
      </c>
      <c r="K116" s="249">
        <f>ROUND(G116*(O116),2)</f>
        <v>0</v>
      </c>
      <c r="L116" s="249">
        <f>ROUND(G116*(H116),2)</f>
        <v>0</v>
      </c>
      <c r="M116" s="249"/>
      <c r="N116" s="249">
        <v>0</v>
      </c>
      <c r="O116" s="249"/>
      <c r="P116" s="255"/>
      <c r="Q116" s="255"/>
      <c r="R116" s="255"/>
      <c r="S116" s="250">
        <f>ROUND(G116*(P116),3)</f>
        <v>0</v>
      </c>
      <c r="T116" s="250"/>
      <c r="U116" s="250"/>
      <c r="V116" s="273"/>
      <c r="W116" s="78"/>
      <c r="Z116">
        <v>0</v>
      </c>
    </row>
    <row r="117" spans="1:26" ht="25.05" customHeight="1">
      <c r="A117" s="251"/>
      <c r="B117" s="298">
        <v>38</v>
      </c>
      <c r="C117" s="252" t="s">
        <v>667</v>
      </c>
      <c r="D117" s="253" t="s">
        <v>668</v>
      </c>
      <c r="E117" s="253"/>
      <c r="F117" s="246" t="s">
        <v>126</v>
      </c>
      <c r="G117" s="247">
        <v>989.23</v>
      </c>
      <c r="H117" s="254"/>
      <c r="I117" s="246">
        <f>ROUND(G117*(H117),2)</f>
        <v>0</v>
      </c>
      <c r="J117" s="248">
        <f>ROUND(G117*(N117),2)</f>
        <v>0</v>
      </c>
      <c r="K117" s="249">
        <f>ROUND(G117*(O117),2)</f>
        <v>0</v>
      </c>
      <c r="L117" s="249">
        <f>ROUND(G117*(H117),2)</f>
        <v>0</v>
      </c>
      <c r="M117" s="249"/>
      <c r="N117" s="249">
        <v>0</v>
      </c>
      <c r="O117" s="249"/>
      <c r="P117" s="255"/>
      <c r="Q117" s="255"/>
      <c r="R117" s="255"/>
      <c r="S117" s="250">
        <f>ROUND(G117*(P117),3)</f>
        <v>0</v>
      </c>
      <c r="T117" s="250"/>
      <c r="U117" s="250"/>
      <c r="V117" s="273"/>
      <c r="W117" s="78"/>
      <c r="Z117">
        <v>0</v>
      </c>
    </row>
    <row r="118" spans="1:26" ht="25.05" customHeight="1">
      <c r="A118" s="251"/>
      <c r="B118" s="298">
        <v>39</v>
      </c>
      <c r="C118" s="252" t="s">
        <v>669</v>
      </c>
      <c r="D118" s="253" t="s">
        <v>670</v>
      </c>
      <c r="E118" s="253"/>
      <c r="F118" s="246" t="s">
        <v>126</v>
      </c>
      <c r="G118" s="247">
        <v>192.77600000000001</v>
      </c>
      <c r="H118" s="254"/>
      <c r="I118" s="246">
        <f>ROUND(G118*(H118),2)</f>
        <v>0</v>
      </c>
      <c r="J118" s="248">
        <f>ROUND(G118*(N118),2)</f>
        <v>0</v>
      </c>
      <c r="K118" s="249">
        <f>ROUND(G118*(O118),2)</f>
        <v>0</v>
      </c>
      <c r="L118" s="249">
        <f>ROUND(G118*(H118),2)</f>
        <v>0</v>
      </c>
      <c r="M118" s="249"/>
      <c r="N118" s="249">
        <v>0</v>
      </c>
      <c r="O118" s="249"/>
      <c r="P118" s="255"/>
      <c r="Q118" s="255"/>
      <c r="R118" s="255"/>
      <c r="S118" s="250">
        <f>ROUND(G118*(P118),3)</f>
        <v>0</v>
      </c>
      <c r="T118" s="250"/>
      <c r="U118" s="250"/>
      <c r="V118" s="273"/>
      <c r="W118" s="78"/>
      <c r="Z118">
        <v>0</v>
      </c>
    </row>
    <row r="119" spans="1:26" ht="25.05" customHeight="1">
      <c r="A119" s="251"/>
      <c r="B119" s="299">
        <v>40</v>
      </c>
      <c r="C119" s="262" t="s">
        <v>630</v>
      </c>
      <c r="D119" s="263" t="s">
        <v>671</v>
      </c>
      <c r="E119" s="263"/>
      <c r="F119" s="257" t="s">
        <v>426</v>
      </c>
      <c r="G119" s="258">
        <v>5.7832800000000004</v>
      </c>
      <c r="H119" s="264"/>
      <c r="I119" s="257">
        <f>ROUND(G119*(H119),2)</f>
        <v>0</v>
      </c>
      <c r="J119" s="259">
        <f>ROUND(G119*(N119),2)</f>
        <v>0</v>
      </c>
      <c r="K119" s="260">
        <f>ROUND(G119*(O119),2)</f>
        <v>0</v>
      </c>
      <c r="L119" s="260">
        <f>ROUND(G119*(H119),2)</f>
        <v>0</v>
      </c>
      <c r="M119" s="260">
        <f>ROUND(G119*(H119),2)</f>
        <v>0</v>
      </c>
      <c r="N119" s="260">
        <v>0</v>
      </c>
      <c r="O119" s="260"/>
      <c r="P119" s="265">
        <v>1E-3</v>
      </c>
      <c r="Q119" s="265"/>
      <c r="R119" s="265">
        <v>1E-3</v>
      </c>
      <c r="S119" s="261">
        <f>ROUND(G119*(P119),3)</f>
        <v>6.0000000000000001E-3</v>
      </c>
      <c r="T119" s="261"/>
      <c r="U119" s="261"/>
      <c r="V119" s="274"/>
      <c r="W119" s="78"/>
      <c r="Z119">
        <v>0</v>
      </c>
    </row>
    <row r="120" spans="1:26" ht="25.05" customHeight="1">
      <c r="A120" s="251"/>
      <c r="B120" s="298">
        <v>41</v>
      </c>
      <c r="C120" s="252" t="s">
        <v>672</v>
      </c>
      <c r="D120" s="253" t="s">
        <v>673</v>
      </c>
      <c r="E120" s="253"/>
      <c r="F120" s="246" t="s">
        <v>426</v>
      </c>
      <c r="G120" s="247">
        <v>72.599999999999994</v>
      </c>
      <c r="H120" s="254"/>
      <c r="I120" s="246">
        <f>ROUND(G120*(H120),2)</f>
        <v>0</v>
      </c>
      <c r="J120" s="248">
        <f>ROUND(G120*(N120),2)</f>
        <v>0</v>
      </c>
      <c r="K120" s="249">
        <f>ROUND(G120*(O120),2)</f>
        <v>0</v>
      </c>
      <c r="L120" s="249">
        <f>ROUND(G120*(H120),2)</f>
        <v>0</v>
      </c>
      <c r="M120" s="249"/>
      <c r="N120" s="249">
        <v>0</v>
      </c>
      <c r="O120" s="249"/>
      <c r="P120" s="255"/>
      <c r="Q120" s="255"/>
      <c r="R120" s="255"/>
      <c r="S120" s="250">
        <f>ROUND(G120*(P120),3)</f>
        <v>0</v>
      </c>
      <c r="T120" s="250"/>
      <c r="U120" s="250"/>
      <c r="V120" s="273"/>
      <c r="W120" s="78"/>
      <c r="Z120">
        <v>0</v>
      </c>
    </row>
    <row r="121" spans="1:26">
      <c r="A121" s="13"/>
      <c r="B121" s="297"/>
      <c r="C121" s="243">
        <v>1</v>
      </c>
      <c r="D121" s="244" t="s">
        <v>101</v>
      </c>
      <c r="E121" s="244"/>
      <c r="F121" s="199"/>
      <c r="G121" s="242"/>
      <c r="H121" s="199"/>
      <c r="I121" s="203">
        <f>ROUND((SUM(I79:I120))/1,2)</f>
        <v>0</v>
      </c>
      <c r="J121" s="200"/>
      <c r="K121" s="200"/>
      <c r="L121" s="200">
        <f>ROUND((SUM(L79:L120))/1,2)</f>
        <v>0</v>
      </c>
      <c r="M121" s="200">
        <f>ROUND((SUM(M79:M120))/1,2)</f>
        <v>0</v>
      </c>
      <c r="N121" s="200"/>
      <c r="O121" s="200"/>
      <c r="P121" s="200"/>
      <c r="Q121" s="13"/>
      <c r="R121" s="13"/>
      <c r="S121" s="13">
        <f>ROUND((SUM(S79:S120))/1,2)</f>
        <v>21.17</v>
      </c>
      <c r="T121" s="13"/>
      <c r="U121" s="13"/>
      <c r="V121" s="275">
        <f>ROUND((SUM(V79:V120))/1,2)</f>
        <v>0</v>
      </c>
      <c r="W121" s="302"/>
      <c r="X121" s="197"/>
      <c r="Y121" s="197"/>
      <c r="Z121" s="197"/>
    </row>
    <row r="122" spans="1:26">
      <c r="A122" s="1"/>
      <c r="B122" s="290"/>
      <c r="C122" s="1"/>
      <c r="D122" s="1"/>
      <c r="E122" s="191"/>
      <c r="F122" s="191"/>
      <c r="G122" s="231"/>
      <c r="H122" s="191"/>
      <c r="I122" s="191"/>
      <c r="J122" s="192"/>
      <c r="K122" s="192"/>
      <c r="L122" s="192"/>
      <c r="M122" s="192"/>
      <c r="N122" s="192"/>
      <c r="O122" s="192"/>
      <c r="P122" s="192"/>
      <c r="Q122" s="1"/>
      <c r="R122" s="1"/>
      <c r="S122" s="1"/>
      <c r="T122" s="1"/>
      <c r="U122" s="1"/>
      <c r="V122" s="276"/>
      <c r="W122" s="78"/>
    </row>
    <row r="123" spans="1:26">
      <c r="A123" s="13"/>
      <c r="B123" s="297"/>
      <c r="C123" s="243">
        <v>3</v>
      </c>
      <c r="D123" s="244" t="s">
        <v>166</v>
      </c>
      <c r="E123" s="244"/>
      <c r="F123" s="199"/>
      <c r="G123" s="242"/>
      <c r="H123" s="199"/>
      <c r="I123" s="199"/>
      <c r="J123" s="200"/>
      <c r="K123" s="200"/>
      <c r="L123" s="200"/>
      <c r="M123" s="200"/>
      <c r="N123" s="200"/>
      <c r="O123" s="200"/>
      <c r="P123" s="200"/>
      <c r="Q123" s="13"/>
      <c r="R123" s="13"/>
      <c r="S123" s="13"/>
      <c r="T123" s="13"/>
      <c r="U123" s="13"/>
      <c r="V123" s="272"/>
      <c r="W123" s="302"/>
      <c r="X123" s="197"/>
      <c r="Y123" s="197"/>
      <c r="Z123" s="197"/>
    </row>
    <row r="124" spans="1:26" ht="25.05" customHeight="1">
      <c r="A124" s="251"/>
      <c r="B124" s="298">
        <v>42</v>
      </c>
      <c r="C124" s="252" t="s">
        <v>674</v>
      </c>
      <c r="D124" s="253" t="s">
        <v>675</v>
      </c>
      <c r="E124" s="253"/>
      <c r="F124" s="246" t="s">
        <v>104</v>
      </c>
      <c r="G124" s="247">
        <v>1.8</v>
      </c>
      <c r="H124" s="254"/>
      <c r="I124" s="246">
        <f>ROUND(G124*(H124),2)</f>
        <v>0</v>
      </c>
      <c r="J124" s="248">
        <f>ROUND(G124*(N124),2)</f>
        <v>0</v>
      </c>
      <c r="K124" s="249">
        <f>ROUND(G124*(O124),2)</f>
        <v>0</v>
      </c>
      <c r="L124" s="249">
        <f>ROUND(G124*(H124),2)</f>
        <v>0</v>
      </c>
      <c r="M124" s="249"/>
      <c r="N124" s="249">
        <v>0</v>
      </c>
      <c r="O124" s="249"/>
      <c r="P124" s="255">
        <v>2.3375400000000002</v>
      </c>
      <c r="Q124" s="255"/>
      <c r="R124" s="255">
        <v>2.3375400000000002</v>
      </c>
      <c r="S124" s="250">
        <f>ROUND(G124*(P124),3)</f>
        <v>4.2080000000000002</v>
      </c>
      <c r="T124" s="250"/>
      <c r="U124" s="250"/>
      <c r="V124" s="273"/>
      <c r="W124" s="78"/>
      <c r="Z124">
        <v>0</v>
      </c>
    </row>
    <row r="125" spans="1:26" ht="25.05" customHeight="1">
      <c r="A125" s="251"/>
      <c r="B125" s="298">
        <v>43</v>
      </c>
      <c r="C125" s="252" t="s">
        <v>676</v>
      </c>
      <c r="D125" s="253" t="s">
        <v>677</v>
      </c>
      <c r="E125" s="253"/>
      <c r="F125" s="246" t="s">
        <v>126</v>
      </c>
      <c r="G125" s="247">
        <v>12.120000000000001</v>
      </c>
      <c r="H125" s="254"/>
      <c r="I125" s="246">
        <f>ROUND(G125*(H125),2)</f>
        <v>0</v>
      </c>
      <c r="J125" s="248">
        <f>ROUND(G125*(N125),2)</f>
        <v>0</v>
      </c>
      <c r="K125" s="249">
        <f>ROUND(G125*(O125),2)</f>
        <v>0</v>
      </c>
      <c r="L125" s="249">
        <f>ROUND(G125*(H125),2)</f>
        <v>0</v>
      </c>
      <c r="M125" s="249"/>
      <c r="N125" s="249">
        <v>0</v>
      </c>
      <c r="O125" s="249"/>
      <c r="P125" s="255">
        <v>3.1200000000000004E-3</v>
      </c>
      <c r="Q125" s="255"/>
      <c r="R125" s="255">
        <v>3.1200000000000004E-3</v>
      </c>
      <c r="S125" s="250">
        <f>ROUND(G125*(P125),3)</f>
        <v>3.7999999999999999E-2</v>
      </c>
      <c r="T125" s="250"/>
      <c r="U125" s="250"/>
      <c r="V125" s="273"/>
      <c r="W125" s="78"/>
      <c r="Z125">
        <v>0</v>
      </c>
    </row>
    <row r="126" spans="1:26" ht="25.05" customHeight="1">
      <c r="A126" s="251"/>
      <c r="B126" s="298">
        <v>44</v>
      </c>
      <c r="C126" s="252" t="s">
        <v>678</v>
      </c>
      <c r="D126" s="253" t="s">
        <v>679</v>
      </c>
      <c r="E126" s="253"/>
      <c r="F126" s="246" t="s">
        <v>126</v>
      </c>
      <c r="G126" s="247">
        <v>12.12</v>
      </c>
      <c r="H126" s="254"/>
      <c r="I126" s="246">
        <f>ROUND(G126*(H126),2)</f>
        <v>0</v>
      </c>
      <c r="J126" s="248">
        <f>ROUND(G126*(N126),2)</f>
        <v>0</v>
      </c>
      <c r="K126" s="249">
        <f>ROUND(G126*(O126),2)</f>
        <v>0</v>
      </c>
      <c r="L126" s="249">
        <f>ROUND(G126*(H126),2)</f>
        <v>0</v>
      </c>
      <c r="M126" s="249"/>
      <c r="N126" s="249">
        <v>0</v>
      </c>
      <c r="O126" s="249"/>
      <c r="P126" s="255"/>
      <c r="Q126" s="255"/>
      <c r="R126" s="255"/>
      <c r="S126" s="250">
        <f>ROUND(G126*(P126),3)</f>
        <v>0</v>
      </c>
      <c r="T126" s="250"/>
      <c r="U126" s="250"/>
      <c r="V126" s="273"/>
      <c r="W126" s="78"/>
      <c r="Z126">
        <v>0</v>
      </c>
    </row>
    <row r="127" spans="1:26" ht="25.05" customHeight="1">
      <c r="A127" s="251"/>
      <c r="B127" s="298">
        <v>45</v>
      </c>
      <c r="C127" s="252" t="s">
        <v>680</v>
      </c>
      <c r="D127" s="253" t="s">
        <v>681</v>
      </c>
      <c r="E127" s="253"/>
      <c r="F127" s="246" t="s">
        <v>131</v>
      </c>
      <c r="G127" s="247">
        <v>5.9553000000000002E-2</v>
      </c>
      <c r="H127" s="254"/>
      <c r="I127" s="246">
        <f>ROUND(G127*(H127),2)</f>
        <v>0</v>
      </c>
      <c r="J127" s="248">
        <f>ROUND(G127*(N127),2)</f>
        <v>0</v>
      </c>
      <c r="K127" s="249">
        <f>ROUND(G127*(O127),2)</f>
        <v>0</v>
      </c>
      <c r="L127" s="249">
        <f>ROUND(G127*(H127),2)</f>
        <v>0</v>
      </c>
      <c r="M127" s="249"/>
      <c r="N127" s="249">
        <v>0</v>
      </c>
      <c r="O127" s="249"/>
      <c r="P127" s="255">
        <v>1.0131399999999999</v>
      </c>
      <c r="Q127" s="255"/>
      <c r="R127" s="255">
        <v>1.0131399999999999</v>
      </c>
      <c r="S127" s="250">
        <f>ROUND(G127*(P127),3)</f>
        <v>0.06</v>
      </c>
      <c r="T127" s="250"/>
      <c r="U127" s="250"/>
      <c r="V127" s="273"/>
      <c r="W127" s="78"/>
      <c r="Z127">
        <v>0</v>
      </c>
    </row>
    <row r="128" spans="1:26" ht="25.05" customHeight="1">
      <c r="A128" s="251"/>
      <c r="B128" s="298">
        <v>46</v>
      </c>
      <c r="C128" s="252" t="s">
        <v>215</v>
      </c>
      <c r="D128" s="253" t="s">
        <v>682</v>
      </c>
      <c r="E128" s="253"/>
      <c r="F128" s="246" t="s">
        <v>126</v>
      </c>
      <c r="G128" s="247">
        <v>9</v>
      </c>
      <c r="H128" s="254"/>
      <c r="I128" s="246">
        <f>ROUND(G128*(H128),2)</f>
        <v>0</v>
      </c>
      <c r="J128" s="248">
        <f>ROUND(G128*(N128),2)</f>
        <v>0</v>
      </c>
      <c r="K128" s="249">
        <f>ROUND(G128*(O128),2)</f>
        <v>0</v>
      </c>
      <c r="L128" s="249">
        <f>ROUND(G128*(H128),2)</f>
        <v>0</v>
      </c>
      <c r="M128" s="249"/>
      <c r="N128" s="249">
        <v>0</v>
      </c>
      <c r="O128" s="249"/>
      <c r="P128" s="255"/>
      <c r="Q128" s="255"/>
      <c r="R128" s="255"/>
      <c r="S128" s="250">
        <f>ROUND(G128*(P128),3)</f>
        <v>0</v>
      </c>
      <c r="T128" s="250"/>
      <c r="U128" s="250"/>
      <c r="V128" s="273"/>
      <c r="W128" s="78"/>
      <c r="Z128">
        <v>0</v>
      </c>
    </row>
    <row r="129" spans="1:26" ht="34.950000000000003" customHeight="1">
      <c r="A129" s="251"/>
      <c r="B129" s="298">
        <v>47</v>
      </c>
      <c r="C129" s="252" t="s">
        <v>683</v>
      </c>
      <c r="D129" s="253" t="s">
        <v>684</v>
      </c>
      <c r="E129" s="253"/>
      <c r="F129" s="246" t="s">
        <v>157</v>
      </c>
      <c r="G129" s="247">
        <v>15</v>
      </c>
      <c r="H129" s="254"/>
      <c r="I129" s="246">
        <f>ROUND(G129*(H129),2)</f>
        <v>0</v>
      </c>
      <c r="J129" s="248">
        <f>ROUND(G129*(N129),2)</f>
        <v>0</v>
      </c>
      <c r="K129" s="249">
        <f>ROUND(G129*(O129),2)</f>
        <v>0</v>
      </c>
      <c r="L129" s="249">
        <f>ROUND(G129*(H129),2)</f>
        <v>0</v>
      </c>
      <c r="M129" s="249"/>
      <c r="N129" s="249">
        <v>0</v>
      </c>
      <c r="O129" s="249"/>
      <c r="P129" s="255">
        <v>2.0000000000000002E-5</v>
      </c>
      <c r="Q129" s="255"/>
      <c r="R129" s="255">
        <v>2.0000000000000002E-5</v>
      </c>
      <c r="S129" s="250">
        <f>ROUND(G129*(P129),3)</f>
        <v>0</v>
      </c>
      <c r="T129" s="250"/>
      <c r="U129" s="250"/>
      <c r="V129" s="273"/>
      <c r="W129" s="78"/>
      <c r="Z129">
        <v>0</v>
      </c>
    </row>
    <row r="130" spans="1:26" ht="25.05" customHeight="1">
      <c r="A130" s="251"/>
      <c r="B130" s="299">
        <v>48</v>
      </c>
      <c r="C130" s="262" t="s">
        <v>685</v>
      </c>
      <c r="D130" s="263" t="s">
        <v>686</v>
      </c>
      <c r="E130" s="263"/>
      <c r="F130" s="257" t="s">
        <v>104</v>
      </c>
      <c r="G130" s="258">
        <v>0.16500000000000004</v>
      </c>
      <c r="H130" s="264"/>
      <c r="I130" s="257">
        <f>ROUND(G130*(H130),2)</f>
        <v>0</v>
      </c>
      <c r="J130" s="259">
        <f>ROUND(G130*(N130),2)</f>
        <v>0</v>
      </c>
      <c r="K130" s="260">
        <f>ROUND(G130*(O130),2)</f>
        <v>0</v>
      </c>
      <c r="L130" s="260">
        <f>ROUND(G130*(H130),2)</f>
        <v>0</v>
      </c>
      <c r="M130" s="260">
        <f>ROUND(G130*(H130),2)</f>
        <v>0</v>
      </c>
      <c r="N130" s="260">
        <v>0</v>
      </c>
      <c r="O130" s="260"/>
      <c r="P130" s="265">
        <v>0.65</v>
      </c>
      <c r="Q130" s="265"/>
      <c r="R130" s="265">
        <v>0.65</v>
      </c>
      <c r="S130" s="261">
        <f>ROUND(G130*(P130),3)</f>
        <v>0.107</v>
      </c>
      <c r="T130" s="261"/>
      <c r="U130" s="261"/>
      <c r="V130" s="274"/>
      <c r="W130" s="78"/>
      <c r="Z130">
        <v>0</v>
      </c>
    </row>
    <row r="131" spans="1:26">
      <c r="A131" s="13"/>
      <c r="B131" s="297"/>
      <c r="C131" s="243">
        <v>3</v>
      </c>
      <c r="D131" s="244" t="s">
        <v>166</v>
      </c>
      <c r="E131" s="244"/>
      <c r="F131" s="199"/>
      <c r="G131" s="242"/>
      <c r="H131" s="199"/>
      <c r="I131" s="203">
        <f>ROUND((SUM(I123:I130))/1,2)</f>
        <v>0</v>
      </c>
      <c r="J131" s="200"/>
      <c r="K131" s="200"/>
      <c r="L131" s="200">
        <f>ROUND((SUM(L123:L130))/1,2)</f>
        <v>0</v>
      </c>
      <c r="M131" s="200">
        <f>ROUND((SUM(M123:M130))/1,2)</f>
        <v>0</v>
      </c>
      <c r="N131" s="200"/>
      <c r="O131" s="200"/>
      <c r="P131" s="200"/>
      <c r="Q131" s="13"/>
      <c r="R131" s="13"/>
      <c r="S131" s="13">
        <f>ROUND((SUM(S123:S130))/1,2)</f>
        <v>4.41</v>
      </c>
      <c r="T131" s="13"/>
      <c r="U131" s="13"/>
      <c r="V131" s="275">
        <f>ROUND((SUM(V123:V130))/1,2)</f>
        <v>0</v>
      </c>
      <c r="W131" s="302"/>
      <c r="X131" s="197"/>
      <c r="Y131" s="197"/>
      <c r="Z131" s="197"/>
    </row>
    <row r="132" spans="1:26">
      <c r="A132" s="1"/>
      <c r="B132" s="290"/>
      <c r="C132" s="1"/>
      <c r="D132" s="1"/>
      <c r="E132" s="1"/>
      <c r="F132" s="1"/>
      <c r="G132" s="231"/>
      <c r="H132" s="191"/>
      <c r="I132" s="19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276"/>
      <c r="W132" s="78"/>
    </row>
    <row r="133" spans="1:26">
      <c r="A133" s="13"/>
      <c r="B133" s="297"/>
      <c r="C133" s="243">
        <v>5</v>
      </c>
      <c r="D133" s="244" t="s">
        <v>687</v>
      </c>
      <c r="E133" s="244"/>
      <c r="F133" s="13"/>
      <c r="G133" s="242"/>
      <c r="H133" s="199"/>
      <c r="I133" s="199"/>
      <c r="J133" s="13"/>
      <c r="K133" s="13"/>
      <c r="L133" s="13"/>
      <c r="M133" s="13"/>
      <c r="N133" s="13"/>
      <c r="O133" s="13"/>
      <c r="P133" s="13"/>
      <c r="Q133" s="13"/>
      <c r="R133" s="13"/>
      <c r="S133" s="13"/>
      <c r="T133" s="13"/>
      <c r="U133" s="13"/>
      <c r="V133" s="272"/>
      <c r="W133" s="302"/>
      <c r="X133" s="197"/>
      <c r="Y133" s="197"/>
      <c r="Z133" s="197"/>
    </row>
    <row r="134" spans="1:26" ht="25.05" customHeight="1">
      <c r="A134" s="251"/>
      <c r="B134" s="298">
        <v>49</v>
      </c>
      <c r="C134" s="252" t="s">
        <v>688</v>
      </c>
      <c r="D134" s="253" t="s">
        <v>689</v>
      </c>
      <c r="E134" s="253"/>
      <c r="F134" s="245" t="s">
        <v>126</v>
      </c>
      <c r="G134" s="247">
        <v>344.00240000000002</v>
      </c>
      <c r="H134" s="254"/>
      <c r="I134" s="246">
        <f>ROUND(G134*(H134),2)</f>
        <v>0</v>
      </c>
      <c r="J134" s="245">
        <f>ROUND(G134*(N134),2)</f>
        <v>0</v>
      </c>
      <c r="K134" s="250">
        <f>ROUND(G134*(O134),2)</f>
        <v>0</v>
      </c>
      <c r="L134" s="250">
        <f>ROUND(G134*(H134),2)</f>
        <v>0</v>
      </c>
      <c r="M134" s="250"/>
      <c r="N134" s="250">
        <v>0</v>
      </c>
      <c r="O134" s="250"/>
      <c r="P134" s="255">
        <v>0.37080000000000002</v>
      </c>
      <c r="Q134" s="255"/>
      <c r="R134" s="255">
        <v>0.37080000000000002</v>
      </c>
      <c r="S134" s="250">
        <f>ROUND(G134*(P134),3)</f>
        <v>127.556</v>
      </c>
      <c r="T134" s="250"/>
      <c r="U134" s="250"/>
      <c r="V134" s="273"/>
      <c r="W134" s="78"/>
      <c r="Z134">
        <v>0</v>
      </c>
    </row>
    <row r="135" spans="1:26" ht="25.05" customHeight="1">
      <c r="A135" s="251"/>
      <c r="B135" s="298">
        <v>50</v>
      </c>
      <c r="C135" s="252" t="s">
        <v>690</v>
      </c>
      <c r="D135" s="253" t="s">
        <v>691</v>
      </c>
      <c r="E135" s="253"/>
      <c r="F135" s="245" t="s">
        <v>126</v>
      </c>
      <c r="G135" s="247">
        <v>282.35599999999999</v>
      </c>
      <c r="H135" s="254"/>
      <c r="I135" s="246">
        <f>ROUND(G135*(H135),2)</f>
        <v>0</v>
      </c>
      <c r="J135" s="245">
        <f>ROUND(G135*(N135),2)</f>
        <v>0</v>
      </c>
      <c r="K135" s="250">
        <f>ROUND(G135*(O135),2)</f>
        <v>0</v>
      </c>
      <c r="L135" s="250">
        <f>ROUND(G135*(H135),2)</f>
        <v>0</v>
      </c>
      <c r="M135" s="250"/>
      <c r="N135" s="250">
        <v>0</v>
      </c>
      <c r="O135" s="250"/>
      <c r="P135" s="255">
        <v>0.38307999999999998</v>
      </c>
      <c r="Q135" s="255"/>
      <c r="R135" s="255">
        <v>0.38307999999999998</v>
      </c>
      <c r="S135" s="250">
        <f>ROUND(G135*(P135),3)</f>
        <v>108.16500000000001</v>
      </c>
      <c r="T135" s="250"/>
      <c r="U135" s="250"/>
      <c r="V135" s="273"/>
      <c r="W135" s="78"/>
      <c r="Z135">
        <v>0</v>
      </c>
    </row>
    <row r="136" spans="1:26" ht="25.05" customHeight="1">
      <c r="A136" s="251"/>
      <c r="B136" s="298">
        <v>51</v>
      </c>
      <c r="C136" s="252" t="s">
        <v>692</v>
      </c>
      <c r="D136" s="253" t="s">
        <v>693</v>
      </c>
      <c r="E136" s="253"/>
      <c r="F136" s="245" t="s">
        <v>126</v>
      </c>
      <c r="G136" s="247">
        <v>282.35599999999999</v>
      </c>
      <c r="H136" s="254"/>
      <c r="I136" s="246">
        <f>ROUND(G136*(H136),2)</f>
        <v>0</v>
      </c>
      <c r="J136" s="245">
        <f>ROUND(G136*(N136),2)</f>
        <v>0</v>
      </c>
      <c r="K136" s="250">
        <f>ROUND(G136*(O136),2)</f>
        <v>0</v>
      </c>
      <c r="L136" s="250">
        <f>ROUND(G136*(H136),2)</f>
        <v>0</v>
      </c>
      <c r="M136" s="250"/>
      <c r="N136" s="250">
        <v>0</v>
      </c>
      <c r="O136" s="250"/>
      <c r="P136" s="255">
        <v>8.0960000000000004E-2</v>
      </c>
      <c r="Q136" s="255"/>
      <c r="R136" s="255">
        <v>8.0960000000000004E-2</v>
      </c>
      <c r="S136" s="250">
        <f>ROUND(G136*(P136),3)</f>
        <v>22.86</v>
      </c>
      <c r="T136" s="250"/>
      <c r="U136" s="250"/>
      <c r="V136" s="273"/>
      <c r="W136" s="78"/>
      <c r="Z136">
        <v>0</v>
      </c>
    </row>
    <row r="137" spans="1:26" ht="25.05" customHeight="1">
      <c r="A137" s="251"/>
      <c r="B137" s="298">
        <v>52</v>
      </c>
      <c r="C137" s="252" t="s">
        <v>694</v>
      </c>
      <c r="D137" s="253" t="s">
        <v>695</v>
      </c>
      <c r="E137" s="253"/>
      <c r="F137" s="245" t="s">
        <v>126</v>
      </c>
      <c r="G137" s="247">
        <v>192.77600000000001</v>
      </c>
      <c r="H137" s="254"/>
      <c r="I137" s="246">
        <f>ROUND(G137*(H137),2)</f>
        <v>0</v>
      </c>
      <c r="J137" s="245">
        <f>ROUND(G137*(N137),2)</f>
        <v>0</v>
      </c>
      <c r="K137" s="250">
        <f>ROUND(G137*(O137),2)</f>
        <v>0</v>
      </c>
      <c r="L137" s="250">
        <f>ROUND(G137*(H137),2)</f>
        <v>0</v>
      </c>
      <c r="M137" s="250"/>
      <c r="N137" s="250">
        <v>0</v>
      </c>
      <c r="O137" s="250"/>
      <c r="P137" s="255">
        <v>0.16700000000000001</v>
      </c>
      <c r="Q137" s="255"/>
      <c r="R137" s="255">
        <v>0.16700000000000001</v>
      </c>
      <c r="S137" s="250">
        <f>ROUND(G137*(P137),3)</f>
        <v>32.194000000000003</v>
      </c>
      <c r="T137" s="250"/>
      <c r="U137" s="250"/>
      <c r="V137" s="273"/>
      <c r="W137" s="78"/>
      <c r="Z137">
        <v>0</v>
      </c>
    </row>
    <row r="138" spans="1:26" ht="25.05" customHeight="1">
      <c r="A138" s="251"/>
      <c r="B138" s="298">
        <v>53</v>
      </c>
      <c r="C138" s="252" t="s">
        <v>696</v>
      </c>
      <c r="D138" s="253" t="s">
        <v>697</v>
      </c>
      <c r="E138" s="253"/>
      <c r="F138" s="245" t="s">
        <v>126</v>
      </c>
      <c r="G138" s="247">
        <v>89.58</v>
      </c>
      <c r="H138" s="254"/>
      <c r="I138" s="246">
        <f>ROUND(G138*(H138),2)</f>
        <v>0</v>
      </c>
      <c r="J138" s="245">
        <f>ROUND(G138*(N138),2)</f>
        <v>0</v>
      </c>
      <c r="K138" s="250">
        <f>ROUND(G138*(O138),2)</f>
        <v>0</v>
      </c>
      <c r="L138" s="250">
        <f>ROUND(G138*(H138),2)</f>
        <v>0</v>
      </c>
      <c r="M138" s="250"/>
      <c r="N138" s="250">
        <v>0</v>
      </c>
      <c r="O138" s="250"/>
      <c r="P138" s="255">
        <v>0.1837</v>
      </c>
      <c r="Q138" s="255"/>
      <c r="R138" s="255">
        <v>0.1837</v>
      </c>
      <c r="S138" s="250">
        <f>ROUND(G138*(P138),3)</f>
        <v>16.456</v>
      </c>
      <c r="T138" s="250"/>
      <c r="U138" s="250"/>
      <c r="V138" s="273"/>
      <c r="W138" s="78"/>
      <c r="Z138">
        <v>0</v>
      </c>
    </row>
    <row r="139" spans="1:26" ht="25.05" customHeight="1">
      <c r="A139" s="251"/>
      <c r="B139" s="299">
        <v>54</v>
      </c>
      <c r="C139" s="262" t="s">
        <v>698</v>
      </c>
      <c r="D139" s="263" t="s">
        <v>699</v>
      </c>
      <c r="E139" s="263"/>
      <c r="F139" s="256" t="s">
        <v>243</v>
      </c>
      <c r="G139" s="258">
        <v>200.48704000000001</v>
      </c>
      <c r="H139" s="264"/>
      <c r="I139" s="257">
        <f>ROUND(G139*(H139),2)</f>
        <v>0</v>
      </c>
      <c r="J139" s="256">
        <f>ROUND(G139*(N139),2)</f>
        <v>0</v>
      </c>
      <c r="K139" s="261">
        <f>ROUND(G139*(O139),2)</f>
        <v>0</v>
      </c>
      <c r="L139" s="261">
        <f>ROUND(G139*(H139),2)</f>
        <v>0</v>
      </c>
      <c r="M139" s="261">
        <f>ROUND(G139*(H139),2)</f>
        <v>0</v>
      </c>
      <c r="N139" s="261">
        <v>0</v>
      </c>
      <c r="O139" s="261"/>
      <c r="P139" s="265"/>
      <c r="Q139" s="265"/>
      <c r="R139" s="265"/>
      <c r="S139" s="261">
        <f>ROUND(G139*(P139),3)</f>
        <v>0</v>
      </c>
      <c r="T139" s="261"/>
      <c r="U139" s="261"/>
      <c r="V139" s="274"/>
      <c r="W139" s="78"/>
      <c r="Z139">
        <v>0</v>
      </c>
    </row>
    <row r="140" spans="1:26" ht="25.05" customHeight="1">
      <c r="A140" s="251"/>
      <c r="B140" s="299">
        <v>55</v>
      </c>
      <c r="C140" s="262" t="s">
        <v>700</v>
      </c>
      <c r="D140" s="263" t="s">
        <v>701</v>
      </c>
      <c r="E140" s="263"/>
      <c r="F140" s="256" t="s">
        <v>243</v>
      </c>
      <c r="G140" s="258">
        <v>93.163200000000003</v>
      </c>
      <c r="H140" s="264"/>
      <c r="I140" s="257">
        <f>ROUND(G140*(H140),2)</f>
        <v>0</v>
      </c>
      <c r="J140" s="256">
        <f>ROUND(G140*(N140),2)</f>
        <v>0</v>
      </c>
      <c r="K140" s="261">
        <f>ROUND(G140*(O140),2)</f>
        <v>0</v>
      </c>
      <c r="L140" s="261">
        <f>ROUND(G140*(H140),2)</f>
        <v>0</v>
      </c>
      <c r="M140" s="261">
        <f>ROUND(G140*(H140),2)</f>
        <v>0</v>
      </c>
      <c r="N140" s="261">
        <v>0</v>
      </c>
      <c r="O140" s="261"/>
      <c r="P140" s="265">
        <v>0.13300000000000001</v>
      </c>
      <c r="Q140" s="265"/>
      <c r="R140" s="265">
        <v>0.13300000000000001</v>
      </c>
      <c r="S140" s="261">
        <f>ROUND(G140*(P140),3)</f>
        <v>12.391</v>
      </c>
      <c r="T140" s="261"/>
      <c r="U140" s="261"/>
      <c r="V140" s="274"/>
      <c r="W140" s="78"/>
      <c r="Z140">
        <v>0</v>
      </c>
    </row>
    <row r="141" spans="1:26">
      <c r="A141" s="13"/>
      <c r="B141" s="297"/>
      <c r="C141" s="243">
        <v>5</v>
      </c>
      <c r="D141" s="244" t="s">
        <v>687</v>
      </c>
      <c r="E141" s="244"/>
      <c r="F141" s="13"/>
      <c r="G141" s="242"/>
      <c r="H141" s="199"/>
      <c r="I141" s="203">
        <f>ROUND((SUM(I133:I140))/1,2)</f>
        <v>0</v>
      </c>
      <c r="J141" s="13"/>
      <c r="K141" s="13"/>
      <c r="L141" s="13">
        <f>ROUND((SUM(L133:L140))/1,2)</f>
        <v>0</v>
      </c>
      <c r="M141" s="13">
        <f>ROUND((SUM(M133:M140))/1,2)</f>
        <v>0</v>
      </c>
      <c r="N141" s="13"/>
      <c r="O141" s="13"/>
      <c r="P141" s="13"/>
      <c r="Q141" s="13"/>
      <c r="R141" s="13"/>
      <c r="S141" s="13">
        <f>ROUND((SUM(S133:S140))/1,2)</f>
        <v>319.62</v>
      </c>
      <c r="T141" s="13"/>
      <c r="U141" s="13"/>
      <c r="V141" s="275">
        <f>ROUND((SUM(V133:V140))/1,2)</f>
        <v>0</v>
      </c>
      <c r="W141" s="302"/>
      <c r="X141" s="197"/>
      <c r="Y141" s="197"/>
      <c r="Z141" s="197"/>
    </row>
    <row r="142" spans="1:26">
      <c r="A142" s="1"/>
      <c r="B142" s="290"/>
      <c r="C142" s="1"/>
      <c r="D142" s="1"/>
      <c r="E142" s="1"/>
      <c r="F142" s="1"/>
      <c r="G142" s="231"/>
      <c r="H142" s="191"/>
      <c r="I142" s="19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276"/>
      <c r="W142" s="78"/>
    </row>
    <row r="143" spans="1:26">
      <c r="A143" s="13"/>
      <c r="B143" s="297"/>
      <c r="C143" s="243">
        <v>9</v>
      </c>
      <c r="D143" s="244" t="s">
        <v>214</v>
      </c>
      <c r="E143" s="244"/>
      <c r="F143" s="13"/>
      <c r="G143" s="242"/>
      <c r="H143" s="199"/>
      <c r="I143" s="199"/>
      <c r="J143" s="13"/>
      <c r="K143" s="13"/>
      <c r="L143" s="13"/>
      <c r="M143" s="13"/>
      <c r="N143" s="13"/>
      <c r="O143" s="13"/>
      <c r="P143" s="13"/>
      <c r="Q143" s="13"/>
      <c r="R143" s="13"/>
      <c r="S143" s="13"/>
      <c r="T143" s="13"/>
      <c r="U143" s="13"/>
      <c r="V143" s="272"/>
      <c r="W143" s="302"/>
      <c r="X143" s="197"/>
      <c r="Y143" s="197"/>
      <c r="Z143" s="197"/>
    </row>
    <row r="144" spans="1:26" ht="25.05" customHeight="1">
      <c r="A144" s="251"/>
      <c r="B144" s="298">
        <v>56</v>
      </c>
      <c r="C144" s="252" t="s">
        <v>702</v>
      </c>
      <c r="D144" s="253" t="s">
        <v>703</v>
      </c>
      <c r="E144" s="253"/>
      <c r="F144" s="245" t="s">
        <v>704</v>
      </c>
      <c r="G144" s="247">
        <v>450</v>
      </c>
      <c r="H144" s="254"/>
      <c r="I144" s="246">
        <f>ROUND(G144*(H144),2)</f>
        <v>0</v>
      </c>
      <c r="J144" s="245">
        <f>ROUND(G144*(N144),2)</f>
        <v>0</v>
      </c>
      <c r="K144" s="250">
        <f>ROUND(G144*(O144),2)</f>
        <v>0</v>
      </c>
      <c r="L144" s="250">
        <f>ROUND(G144*(H144),2)</f>
        <v>0</v>
      </c>
      <c r="M144" s="250"/>
      <c r="N144" s="250">
        <v>0</v>
      </c>
      <c r="O144" s="250"/>
      <c r="P144" s="255">
        <v>1.0000000000000001E-5</v>
      </c>
      <c r="Q144" s="255"/>
      <c r="R144" s="255">
        <v>1.0000000000000001E-5</v>
      </c>
      <c r="S144" s="250">
        <f>ROUND(G144*(P144),3)</f>
        <v>5.0000000000000001E-3</v>
      </c>
      <c r="T144" s="250"/>
      <c r="U144" s="250"/>
      <c r="V144" s="273">
        <f>ROUND(G144*(X144),3)</f>
        <v>9.5000000000000001E-2</v>
      </c>
      <c r="W144" s="78"/>
      <c r="X144">
        <v>2.1000000000000001E-4</v>
      </c>
      <c r="Z144">
        <v>0</v>
      </c>
    </row>
    <row r="145" spans="1:26" ht="25.05" customHeight="1">
      <c r="A145" s="251"/>
      <c r="B145" s="298">
        <v>57</v>
      </c>
      <c r="C145" s="252" t="s">
        <v>705</v>
      </c>
      <c r="D145" s="253" t="s">
        <v>706</v>
      </c>
      <c r="E145" s="253"/>
      <c r="F145" s="245" t="s">
        <v>104</v>
      </c>
      <c r="G145" s="247">
        <v>1.8</v>
      </c>
      <c r="H145" s="254"/>
      <c r="I145" s="246">
        <f>ROUND(G145*(H145),2)</f>
        <v>0</v>
      </c>
      <c r="J145" s="245">
        <f>ROUND(G145*(N145),2)</f>
        <v>0</v>
      </c>
      <c r="K145" s="250">
        <f>ROUND(G145*(O145),2)</f>
        <v>0</v>
      </c>
      <c r="L145" s="250">
        <f>ROUND(G145*(H145),2)</f>
        <v>0</v>
      </c>
      <c r="M145" s="250"/>
      <c r="N145" s="250">
        <v>0</v>
      </c>
      <c r="O145" s="250"/>
      <c r="P145" s="255"/>
      <c r="Q145" s="255"/>
      <c r="R145" s="255"/>
      <c r="S145" s="250">
        <f>ROUND(G145*(P145),3)</f>
        <v>0</v>
      </c>
      <c r="T145" s="250"/>
      <c r="U145" s="250"/>
      <c r="V145" s="273">
        <f>ROUND(G145*(X145),3)</f>
        <v>4.32</v>
      </c>
      <c r="W145" s="78"/>
      <c r="X145">
        <v>2.4</v>
      </c>
      <c r="Z145">
        <v>0</v>
      </c>
    </row>
    <row r="146" spans="1:26" ht="25.05" customHeight="1">
      <c r="A146" s="251"/>
      <c r="B146" s="298">
        <v>58</v>
      </c>
      <c r="C146" s="252" t="s">
        <v>707</v>
      </c>
      <c r="D146" s="253" t="s">
        <v>708</v>
      </c>
      <c r="E146" s="253"/>
      <c r="F146" s="245" t="s">
        <v>131</v>
      </c>
      <c r="G146" s="247">
        <v>30.449500000000004</v>
      </c>
      <c r="H146" s="254"/>
      <c r="I146" s="246">
        <f>ROUND(G146*(H146),2)</f>
        <v>0</v>
      </c>
      <c r="J146" s="245">
        <f>ROUND(G146*(N146),2)</f>
        <v>0</v>
      </c>
      <c r="K146" s="250">
        <f>ROUND(G146*(O146),2)</f>
        <v>0</v>
      </c>
      <c r="L146" s="250">
        <f>ROUND(G146*(H146),2)</f>
        <v>0</v>
      </c>
      <c r="M146" s="250"/>
      <c r="N146" s="250">
        <v>0</v>
      </c>
      <c r="O146" s="250"/>
      <c r="P146" s="255"/>
      <c r="Q146" s="255"/>
      <c r="R146" s="255"/>
      <c r="S146" s="250">
        <f>ROUND(G146*(P146),3)</f>
        <v>0</v>
      </c>
      <c r="T146" s="250"/>
      <c r="U146" s="250"/>
      <c r="V146" s="273"/>
      <c r="W146" s="78"/>
      <c r="Z146">
        <v>0</v>
      </c>
    </row>
    <row r="147" spans="1:26" ht="25.05" customHeight="1">
      <c r="A147" s="251"/>
      <c r="B147" s="298">
        <v>59</v>
      </c>
      <c r="C147" s="252" t="s">
        <v>709</v>
      </c>
      <c r="D147" s="253" t="s">
        <v>710</v>
      </c>
      <c r="E147" s="253"/>
      <c r="F147" s="245" t="s">
        <v>131</v>
      </c>
      <c r="G147" s="247">
        <v>121.8</v>
      </c>
      <c r="H147" s="254"/>
      <c r="I147" s="246">
        <f>ROUND(G147*(H147),2)</f>
        <v>0</v>
      </c>
      <c r="J147" s="245">
        <f>ROUND(G147*(N147),2)</f>
        <v>0</v>
      </c>
      <c r="K147" s="250">
        <f>ROUND(G147*(O147),2)</f>
        <v>0</v>
      </c>
      <c r="L147" s="250">
        <f>ROUND(G147*(H147),2)</f>
        <v>0</v>
      </c>
      <c r="M147" s="250"/>
      <c r="N147" s="250">
        <v>0</v>
      </c>
      <c r="O147" s="250"/>
      <c r="P147" s="255"/>
      <c r="Q147" s="255"/>
      <c r="R147" s="255"/>
      <c r="S147" s="250">
        <f>ROUND(G147*(P147),3)</f>
        <v>0</v>
      </c>
      <c r="T147" s="250"/>
      <c r="U147" s="250"/>
      <c r="V147" s="273"/>
      <c r="W147" s="78"/>
      <c r="Z147">
        <v>0</v>
      </c>
    </row>
    <row r="148" spans="1:26" ht="34.950000000000003" customHeight="1">
      <c r="A148" s="251"/>
      <c r="B148" s="298">
        <v>60</v>
      </c>
      <c r="C148" s="252" t="s">
        <v>711</v>
      </c>
      <c r="D148" s="253" t="s">
        <v>712</v>
      </c>
      <c r="E148" s="253"/>
      <c r="F148" s="245" t="s">
        <v>131</v>
      </c>
      <c r="G148" s="247">
        <v>30.449500000000004</v>
      </c>
      <c r="H148" s="254"/>
      <c r="I148" s="246">
        <f>ROUND(G148*(H148),2)</f>
        <v>0</v>
      </c>
      <c r="J148" s="245">
        <f>ROUND(G148*(N148),2)</f>
        <v>0</v>
      </c>
      <c r="K148" s="250">
        <f>ROUND(G148*(O148),2)</f>
        <v>0</v>
      </c>
      <c r="L148" s="250">
        <f>ROUND(G148*(H148),2)</f>
        <v>0</v>
      </c>
      <c r="M148" s="250"/>
      <c r="N148" s="250">
        <v>0</v>
      </c>
      <c r="O148" s="250"/>
      <c r="P148" s="255"/>
      <c r="Q148" s="255"/>
      <c r="R148" s="255"/>
      <c r="S148" s="250">
        <f>ROUND(G148*(P148),3)</f>
        <v>0</v>
      </c>
      <c r="T148" s="250"/>
      <c r="U148" s="250"/>
      <c r="V148" s="273"/>
      <c r="W148" s="78"/>
      <c r="Z148">
        <v>0</v>
      </c>
    </row>
    <row r="149" spans="1:26" ht="25.05" customHeight="1">
      <c r="A149" s="251"/>
      <c r="B149" s="298">
        <v>61</v>
      </c>
      <c r="C149" s="252" t="s">
        <v>713</v>
      </c>
      <c r="D149" s="253" t="s">
        <v>714</v>
      </c>
      <c r="E149" s="253"/>
      <c r="F149" s="245" t="s">
        <v>131</v>
      </c>
      <c r="G149" s="247">
        <v>30.449500000000004</v>
      </c>
      <c r="H149" s="254"/>
      <c r="I149" s="246">
        <f>ROUND(G149*(H149),2)</f>
        <v>0</v>
      </c>
      <c r="J149" s="245">
        <f>ROUND(G149*(N149),2)</f>
        <v>0</v>
      </c>
      <c r="K149" s="250">
        <f>ROUND(G149*(O149),2)</f>
        <v>0</v>
      </c>
      <c r="L149" s="250">
        <f>ROUND(G149*(H149),2)</f>
        <v>0</v>
      </c>
      <c r="M149" s="250"/>
      <c r="N149" s="250">
        <v>0</v>
      </c>
      <c r="O149" s="250"/>
      <c r="P149" s="255"/>
      <c r="Q149" s="255"/>
      <c r="R149" s="255"/>
      <c r="S149" s="250">
        <f>ROUND(G149*(P149),3)</f>
        <v>0</v>
      </c>
      <c r="T149" s="250"/>
      <c r="U149" s="250"/>
      <c r="V149" s="273"/>
      <c r="W149" s="78"/>
      <c r="Z149">
        <v>0</v>
      </c>
    </row>
    <row r="150" spans="1:26" ht="25.05" customHeight="1">
      <c r="A150" s="251"/>
      <c r="B150" s="298">
        <v>62</v>
      </c>
      <c r="C150" s="252" t="s">
        <v>715</v>
      </c>
      <c r="D150" s="253" t="s">
        <v>716</v>
      </c>
      <c r="E150" s="253"/>
      <c r="F150" s="245" t="s">
        <v>126</v>
      </c>
      <c r="G150" s="247">
        <v>384.23</v>
      </c>
      <c r="H150" s="254"/>
      <c r="I150" s="246">
        <f>ROUND(G150*(H150),2)</f>
        <v>0</v>
      </c>
      <c r="J150" s="245">
        <f>ROUND(G150*(N150),2)</f>
        <v>0</v>
      </c>
      <c r="K150" s="250">
        <f>ROUND(G150*(O150),2)</f>
        <v>0</v>
      </c>
      <c r="L150" s="250">
        <f>ROUND(G150*(H150),2)</f>
        <v>0</v>
      </c>
      <c r="M150" s="250"/>
      <c r="N150" s="250">
        <v>0</v>
      </c>
      <c r="O150" s="250"/>
      <c r="P150" s="255">
        <v>3.6999999999999999E-4</v>
      </c>
      <c r="Q150" s="255"/>
      <c r="R150" s="255">
        <v>3.6999999999999999E-4</v>
      </c>
      <c r="S150" s="250">
        <f>ROUND(G150*(P150),3)</f>
        <v>0.14199999999999999</v>
      </c>
      <c r="T150" s="250"/>
      <c r="U150" s="250"/>
      <c r="V150" s="273"/>
      <c r="W150" s="78"/>
      <c r="Z150">
        <v>0</v>
      </c>
    </row>
    <row r="151" spans="1:26" ht="25.05" customHeight="1">
      <c r="A151" s="251"/>
      <c r="B151" s="299">
        <v>63</v>
      </c>
      <c r="C151" s="262" t="s">
        <v>717</v>
      </c>
      <c r="D151" s="263" t="s">
        <v>718</v>
      </c>
      <c r="E151" s="263"/>
      <c r="F151" s="256" t="s">
        <v>243</v>
      </c>
      <c r="G151" s="258">
        <v>441.86449999999996</v>
      </c>
      <c r="H151" s="264"/>
      <c r="I151" s="257">
        <f>ROUND(G151*(H151),2)</f>
        <v>0</v>
      </c>
      <c r="J151" s="256">
        <f>ROUND(G151*(N151),2)</f>
        <v>0</v>
      </c>
      <c r="K151" s="261">
        <f>ROUND(G151*(O151),2)</f>
        <v>0</v>
      </c>
      <c r="L151" s="261">
        <f>ROUND(G151*(H151),2)</f>
        <v>0</v>
      </c>
      <c r="M151" s="261">
        <f>ROUND(G151*(H151),2)</f>
        <v>0</v>
      </c>
      <c r="N151" s="261">
        <v>0</v>
      </c>
      <c r="O151" s="261"/>
      <c r="P151" s="265">
        <v>1.5E-3</v>
      </c>
      <c r="Q151" s="265"/>
      <c r="R151" s="265">
        <v>1.5E-3</v>
      </c>
      <c r="S151" s="261">
        <f>ROUND(G151*(P151),3)</f>
        <v>0.66300000000000003</v>
      </c>
      <c r="T151" s="261"/>
      <c r="U151" s="261"/>
      <c r="V151" s="274"/>
      <c r="W151" s="78"/>
      <c r="Z151">
        <v>0</v>
      </c>
    </row>
    <row r="152" spans="1:26" ht="25.05" customHeight="1">
      <c r="A152" s="251"/>
      <c r="B152" s="298">
        <v>64</v>
      </c>
      <c r="C152" s="252" t="s">
        <v>719</v>
      </c>
      <c r="D152" s="253" t="s">
        <v>720</v>
      </c>
      <c r="E152" s="253"/>
      <c r="F152" s="245" t="s">
        <v>115</v>
      </c>
      <c r="G152" s="247">
        <v>12.700000000000001</v>
      </c>
      <c r="H152" s="254"/>
      <c r="I152" s="246">
        <f>ROUND(G152*(H152),2)</f>
        <v>0</v>
      </c>
      <c r="J152" s="245">
        <f>ROUND(G152*(N152),2)</f>
        <v>0</v>
      </c>
      <c r="K152" s="250">
        <f>ROUND(G152*(O152),2)</f>
        <v>0</v>
      </c>
      <c r="L152" s="250">
        <f>ROUND(G152*(H152),2)</f>
        <v>0</v>
      </c>
      <c r="M152" s="250"/>
      <c r="N152" s="250">
        <v>0</v>
      </c>
      <c r="O152" s="250"/>
      <c r="P152" s="255"/>
      <c r="Q152" s="255"/>
      <c r="R152" s="255"/>
      <c r="S152" s="250">
        <f>ROUND(G152*(P152),3)</f>
        <v>0</v>
      </c>
      <c r="T152" s="250"/>
      <c r="U152" s="250"/>
      <c r="V152" s="273">
        <f>ROUND(G152*(X152),3)</f>
        <v>25.4</v>
      </c>
      <c r="W152" s="78"/>
      <c r="X152">
        <v>2</v>
      </c>
      <c r="Z152">
        <v>0</v>
      </c>
    </row>
    <row r="153" spans="1:26" ht="25.05" customHeight="1">
      <c r="A153" s="251"/>
      <c r="B153" s="298">
        <v>65</v>
      </c>
      <c r="C153" s="252" t="s">
        <v>721</v>
      </c>
      <c r="D153" s="253" t="s">
        <v>722</v>
      </c>
      <c r="E153" s="253"/>
      <c r="F153" s="245" t="s">
        <v>131</v>
      </c>
      <c r="G153" s="247">
        <v>30.449500000000004</v>
      </c>
      <c r="H153" s="254"/>
      <c r="I153" s="246">
        <f>ROUND(G153*(H153),2)</f>
        <v>0</v>
      </c>
      <c r="J153" s="245">
        <f>ROUND(G153*(N153),2)</f>
        <v>0</v>
      </c>
      <c r="K153" s="250">
        <f>ROUND(G153*(O153),2)</f>
        <v>0</v>
      </c>
      <c r="L153" s="250">
        <f>ROUND(G153*(H153),2)</f>
        <v>0</v>
      </c>
      <c r="M153" s="250"/>
      <c r="N153" s="250">
        <v>0</v>
      </c>
      <c r="O153" s="250"/>
      <c r="P153" s="255"/>
      <c r="Q153" s="255"/>
      <c r="R153" s="255"/>
      <c r="S153" s="250">
        <f>ROUND(G153*(P153),3)</f>
        <v>0</v>
      </c>
      <c r="T153" s="250"/>
      <c r="U153" s="250"/>
      <c r="V153" s="273"/>
      <c r="W153" s="78"/>
      <c r="Z153">
        <v>0</v>
      </c>
    </row>
    <row r="154" spans="1:26" ht="25.05" customHeight="1">
      <c r="A154" s="251"/>
      <c r="B154" s="298">
        <v>66</v>
      </c>
      <c r="C154" s="252" t="s">
        <v>723</v>
      </c>
      <c r="D154" s="253" t="s">
        <v>724</v>
      </c>
      <c r="E154" s="253"/>
      <c r="F154" s="245" t="s">
        <v>131</v>
      </c>
      <c r="G154" s="247">
        <v>1309.3499999999999</v>
      </c>
      <c r="H154" s="254"/>
      <c r="I154" s="246">
        <f>ROUND(G154*(H154),2)</f>
        <v>0</v>
      </c>
      <c r="J154" s="245">
        <f>ROUND(G154*(N154),2)</f>
        <v>0</v>
      </c>
      <c r="K154" s="250">
        <f>ROUND(G154*(O154),2)</f>
        <v>0</v>
      </c>
      <c r="L154" s="250">
        <f>ROUND(G154*(H154),2)</f>
        <v>0</v>
      </c>
      <c r="M154" s="250"/>
      <c r="N154" s="250">
        <v>0</v>
      </c>
      <c r="O154" s="250"/>
      <c r="P154" s="255"/>
      <c r="Q154" s="255"/>
      <c r="R154" s="255"/>
      <c r="S154" s="250">
        <f>ROUND(G154*(P154),3)</f>
        <v>0</v>
      </c>
      <c r="T154" s="250"/>
      <c r="U154" s="250"/>
      <c r="V154" s="273"/>
      <c r="W154" s="78"/>
      <c r="Z154">
        <v>0</v>
      </c>
    </row>
    <row r="155" spans="1:26" ht="25.05" customHeight="1">
      <c r="A155" s="251"/>
      <c r="B155" s="298">
        <v>67</v>
      </c>
      <c r="C155" s="252" t="s">
        <v>725</v>
      </c>
      <c r="D155" s="253" t="s">
        <v>726</v>
      </c>
      <c r="E155" s="253"/>
      <c r="F155" s="245" t="s">
        <v>171</v>
      </c>
      <c r="G155" s="247">
        <v>63.5</v>
      </c>
      <c r="H155" s="254"/>
      <c r="I155" s="246">
        <f>ROUND(G155*(H155),2)</f>
        <v>0</v>
      </c>
      <c r="J155" s="245">
        <f>ROUND(G155*(N155),2)</f>
        <v>0</v>
      </c>
      <c r="K155" s="250">
        <f>ROUND(G155*(O155),2)</f>
        <v>0</v>
      </c>
      <c r="L155" s="250">
        <f>ROUND(G155*(H155),2)</f>
        <v>0</v>
      </c>
      <c r="M155" s="250"/>
      <c r="N155" s="250">
        <v>0</v>
      </c>
      <c r="O155" s="250"/>
      <c r="P155" s="255"/>
      <c r="Q155" s="255"/>
      <c r="R155" s="255"/>
      <c r="S155" s="250">
        <f>ROUND(G155*(P155),3)</f>
        <v>0</v>
      </c>
      <c r="T155" s="250"/>
      <c r="U155" s="250"/>
      <c r="V155" s="273">
        <f>ROUND(G155*(X155),3)</f>
        <v>0.63500000000000001</v>
      </c>
      <c r="W155" s="78"/>
      <c r="X155">
        <v>0.01</v>
      </c>
      <c r="Z155">
        <v>0</v>
      </c>
    </row>
    <row r="156" spans="1:26" ht="25.05" customHeight="1">
      <c r="A156" s="251"/>
      <c r="B156" s="298">
        <v>68</v>
      </c>
      <c r="C156" s="252" t="s">
        <v>727</v>
      </c>
      <c r="D156" s="253" t="s">
        <v>728</v>
      </c>
      <c r="E156" s="253"/>
      <c r="F156" s="245" t="s">
        <v>171</v>
      </c>
      <c r="G156" s="247">
        <v>170.77800000000002</v>
      </c>
      <c r="H156" s="254"/>
      <c r="I156" s="246">
        <f>ROUND(G156*(H156),2)</f>
        <v>0</v>
      </c>
      <c r="J156" s="245">
        <f>ROUND(G156*(N156),2)</f>
        <v>0</v>
      </c>
      <c r="K156" s="250">
        <f>ROUND(G156*(O156),2)</f>
        <v>0</v>
      </c>
      <c r="L156" s="250">
        <f>ROUND(G156*(H156),2)</f>
        <v>0</v>
      </c>
      <c r="M156" s="250"/>
      <c r="N156" s="250">
        <v>0</v>
      </c>
      <c r="O156" s="250"/>
      <c r="P156" s="255">
        <v>9.7960000000000005E-2</v>
      </c>
      <c r="Q156" s="255"/>
      <c r="R156" s="255">
        <v>9.7960000000000005E-2</v>
      </c>
      <c r="S156" s="250">
        <f>ROUND(G156*(P156),3)</f>
        <v>16.728999999999999</v>
      </c>
      <c r="T156" s="250"/>
      <c r="U156" s="250"/>
      <c r="V156" s="273"/>
      <c r="W156" s="78"/>
      <c r="Z156">
        <v>0</v>
      </c>
    </row>
    <row r="157" spans="1:26" ht="25.05" customHeight="1">
      <c r="A157" s="251"/>
      <c r="B157" s="299">
        <v>69</v>
      </c>
      <c r="C157" s="262" t="s">
        <v>729</v>
      </c>
      <c r="D157" s="263" t="s">
        <v>730</v>
      </c>
      <c r="E157" s="263"/>
      <c r="F157" s="256" t="s">
        <v>157</v>
      </c>
      <c r="G157" s="258">
        <v>187.85579999999999</v>
      </c>
      <c r="H157" s="264"/>
      <c r="I157" s="257">
        <f>ROUND(G157*(H157),2)</f>
        <v>0</v>
      </c>
      <c r="J157" s="256">
        <f>ROUND(G157*(N157),2)</f>
        <v>0</v>
      </c>
      <c r="K157" s="261">
        <f>ROUND(G157*(O157),2)</f>
        <v>0</v>
      </c>
      <c r="L157" s="261">
        <f>ROUND(G157*(H157),2)</f>
        <v>0</v>
      </c>
      <c r="M157" s="261">
        <f>ROUND(G157*(H157),2)</f>
        <v>0</v>
      </c>
      <c r="N157" s="261">
        <v>0</v>
      </c>
      <c r="O157" s="261"/>
      <c r="P157" s="265">
        <v>2.35E-2</v>
      </c>
      <c r="Q157" s="265"/>
      <c r="R157" s="265">
        <v>2.35E-2</v>
      </c>
      <c r="S157" s="261">
        <f>ROUND(G157*(P157),3)</f>
        <v>4.415</v>
      </c>
      <c r="T157" s="261"/>
      <c r="U157" s="261"/>
      <c r="V157" s="274"/>
      <c r="W157" s="78"/>
      <c r="Z157">
        <v>0</v>
      </c>
    </row>
    <row r="158" spans="1:26" ht="25.05" customHeight="1">
      <c r="A158" s="251"/>
      <c r="B158" s="298">
        <v>70</v>
      </c>
      <c r="C158" s="252" t="s">
        <v>731</v>
      </c>
      <c r="D158" s="253" t="s">
        <v>732</v>
      </c>
      <c r="E158" s="253"/>
      <c r="F158" s="245" t="s">
        <v>171</v>
      </c>
      <c r="G158" s="247">
        <v>41.86</v>
      </c>
      <c r="H158" s="254"/>
      <c r="I158" s="246">
        <f>ROUND(G158*(H158),2)</f>
        <v>0</v>
      </c>
      <c r="J158" s="245">
        <f>ROUND(G158*(N158),2)</f>
        <v>0</v>
      </c>
      <c r="K158" s="250">
        <f>ROUND(G158*(O158),2)</f>
        <v>0</v>
      </c>
      <c r="L158" s="250">
        <f>ROUND(G158*(H158),2)</f>
        <v>0</v>
      </c>
      <c r="M158" s="250"/>
      <c r="N158" s="250">
        <v>0</v>
      </c>
      <c r="O158" s="250"/>
      <c r="P158" s="255">
        <v>0.13675999999999999</v>
      </c>
      <c r="Q158" s="255"/>
      <c r="R158" s="255">
        <v>0.13675999999999999</v>
      </c>
      <c r="S158" s="250">
        <f>ROUND(G158*(P158),3)</f>
        <v>5.7249999999999996</v>
      </c>
      <c r="T158" s="250"/>
      <c r="U158" s="250"/>
      <c r="V158" s="273"/>
      <c r="W158" s="78"/>
      <c r="Z158">
        <v>0</v>
      </c>
    </row>
    <row r="159" spans="1:26" ht="25.05" customHeight="1">
      <c r="A159" s="251"/>
      <c r="B159" s="299">
        <v>71</v>
      </c>
      <c r="C159" s="262" t="s">
        <v>733</v>
      </c>
      <c r="D159" s="263" t="s">
        <v>734</v>
      </c>
      <c r="E159" s="263"/>
      <c r="F159" s="256" t="s">
        <v>171</v>
      </c>
      <c r="G159" s="258">
        <v>46.046000000000006</v>
      </c>
      <c r="H159" s="264"/>
      <c r="I159" s="257">
        <f>ROUND(G159*(H159),2)</f>
        <v>0</v>
      </c>
      <c r="J159" s="256">
        <f>ROUND(G159*(N159),2)</f>
        <v>0</v>
      </c>
      <c r="K159" s="261">
        <f>ROUND(G159*(O159),2)</f>
        <v>0</v>
      </c>
      <c r="L159" s="261">
        <f>ROUND(G159*(H159),2)</f>
        <v>0</v>
      </c>
      <c r="M159" s="261">
        <f>ROUND(G159*(H159),2)</f>
        <v>0</v>
      </c>
      <c r="N159" s="261">
        <v>0</v>
      </c>
      <c r="O159" s="261"/>
      <c r="P159" s="265">
        <v>0.2</v>
      </c>
      <c r="Q159" s="265"/>
      <c r="R159" s="265">
        <v>0.2</v>
      </c>
      <c r="S159" s="261">
        <f>ROUND(G159*(P159),3)</f>
        <v>9.2089999999999996</v>
      </c>
      <c r="T159" s="261"/>
      <c r="U159" s="261"/>
      <c r="V159" s="274"/>
      <c r="W159" s="78"/>
      <c r="Z159">
        <v>0</v>
      </c>
    </row>
    <row r="160" spans="1:26" ht="25.05" customHeight="1">
      <c r="A160" s="251"/>
      <c r="B160" s="298">
        <v>72</v>
      </c>
      <c r="C160" s="252" t="s">
        <v>735</v>
      </c>
      <c r="D160" s="253" t="s">
        <v>736</v>
      </c>
      <c r="E160" s="253"/>
      <c r="F160" s="245" t="s">
        <v>104</v>
      </c>
      <c r="G160" s="247">
        <v>7.2393299999999998</v>
      </c>
      <c r="H160" s="254"/>
      <c r="I160" s="246">
        <f>ROUND(G160*(H160),2)</f>
        <v>0</v>
      </c>
      <c r="J160" s="245">
        <f>ROUND(G160*(N160),2)</f>
        <v>0</v>
      </c>
      <c r="K160" s="250">
        <f>ROUND(G160*(O160),2)</f>
        <v>0</v>
      </c>
      <c r="L160" s="250">
        <f>ROUND(G160*(H160),2)</f>
        <v>0</v>
      </c>
      <c r="M160" s="250"/>
      <c r="N160" s="250">
        <v>0</v>
      </c>
      <c r="O160" s="250"/>
      <c r="P160" s="255">
        <v>2.2010900000000002</v>
      </c>
      <c r="Q160" s="255"/>
      <c r="R160" s="255">
        <v>2.2010900000000002</v>
      </c>
      <c r="S160" s="250">
        <f>ROUND(G160*(P160),3)</f>
        <v>15.933999999999999</v>
      </c>
      <c r="T160" s="250"/>
      <c r="U160" s="250"/>
      <c r="V160" s="273"/>
      <c r="W160" s="78"/>
      <c r="Z160">
        <v>0</v>
      </c>
    </row>
    <row r="161" spans="1:26">
      <c r="A161" s="13"/>
      <c r="B161" s="297"/>
      <c r="C161" s="243">
        <v>9</v>
      </c>
      <c r="D161" s="244" t="s">
        <v>214</v>
      </c>
      <c r="E161" s="244"/>
      <c r="F161" s="13"/>
      <c r="G161" s="242"/>
      <c r="H161" s="199"/>
      <c r="I161" s="203">
        <f>ROUND((SUM(I143:I160))/1,2)</f>
        <v>0</v>
      </c>
      <c r="J161" s="13"/>
      <c r="K161" s="13"/>
      <c r="L161" s="13">
        <f>ROUND((SUM(L143:L160))/1,2)</f>
        <v>0</v>
      </c>
      <c r="M161" s="13">
        <f>ROUND((SUM(M143:M160))/1,2)</f>
        <v>0</v>
      </c>
      <c r="N161" s="13"/>
      <c r="O161" s="13"/>
      <c r="P161" s="13"/>
      <c r="Q161" s="13"/>
      <c r="R161" s="13"/>
      <c r="S161" s="13">
        <f>ROUND((SUM(S143:S160))/1,2)</f>
        <v>52.82</v>
      </c>
      <c r="T161" s="13"/>
      <c r="U161" s="13"/>
      <c r="V161" s="275">
        <f>ROUND((SUM(V143:V160))/1,2)</f>
        <v>30.45</v>
      </c>
      <c r="W161" s="302"/>
      <c r="X161" s="197"/>
      <c r="Y161" s="197"/>
      <c r="Z161" s="197"/>
    </row>
    <row r="162" spans="1:26">
      <c r="A162" s="1"/>
      <c r="B162" s="290"/>
      <c r="C162" s="1"/>
      <c r="D162" s="1"/>
      <c r="E162" s="1"/>
      <c r="F162" s="1"/>
      <c r="G162" s="231"/>
      <c r="H162" s="191"/>
      <c r="I162" s="19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276"/>
      <c r="W162" s="78"/>
    </row>
    <row r="163" spans="1:26">
      <c r="A163" s="13"/>
      <c r="B163" s="297"/>
      <c r="C163" s="243">
        <v>99</v>
      </c>
      <c r="D163" s="244" t="s">
        <v>237</v>
      </c>
      <c r="E163" s="244"/>
      <c r="F163" s="13"/>
      <c r="G163" s="242"/>
      <c r="H163" s="199"/>
      <c r="I163" s="199"/>
      <c r="J163" s="13"/>
      <c r="K163" s="13"/>
      <c r="L163" s="13"/>
      <c r="M163" s="13"/>
      <c r="N163" s="13"/>
      <c r="O163" s="13"/>
      <c r="P163" s="13"/>
      <c r="Q163" s="13"/>
      <c r="R163" s="13"/>
      <c r="S163" s="13"/>
      <c r="T163" s="13"/>
      <c r="U163" s="13"/>
      <c r="V163" s="272"/>
      <c r="W163" s="302"/>
      <c r="X163" s="197"/>
      <c r="Y163" s="197"/>
      <c r="Z163" s="197"/>
    </row>
    <row r="164" spans="1:26" ht="25.05" customHeight="1">
      <c r="A164" s="251"/>
      <c r="B164" s="298">
        <v>73</v>
      </c>
      <c r="C164" s="252" t="s">
        <v>737</v>
      </c>
      <c r="D164" s="253" t="s">
        <v>738</v>
      </c>
      <c r="E164" s="253"/>
      <c r="F164" s="245" t="s">
        <v>131</v>
      </c>
      <c r="G164" s="247">
        <v>21.960000000000036</v>
      </c>
      <c r="H164" s="254"/>
      <c r="I164" s="246">
        <f>ROUND(G164*(H164),2)</f>
        <v>0</v>
      </c>
      <c r="J164" s="245">
        <f>ROUND(G164*(N164),2)</f>
        <v>0</v>
      </c>
      <c r="K164" s="250">
        <f>ROUND(G164*(O164),2)</f>
        <v>0</v>
      </c>
      <c r="L164" s="250">
        <f>ROUND(G164*(H164),2)</f>
        <v>0</v>
      </c>
      <c r="M164" s="250"/>
      <c r="N164" s="250">
        <v>0</v>
      </c>
      <c r="O164" s="250"/>
      <c r="P164" s="255"/>
      <c r="Q164" s="255"/>
      <c r="R164" s="255"/>
      <c r="S164" s="250">
        <f>ROUND(G164*(P164),3)</f>
        <v>0</v>
      </c>
      <c r="T164" s="250"/>
      <c r="U164" s="250"/>
      <c r="V164" s="273"/>
      <c r="W164" s="78"/>
      <c r="Z164">
        <v>0</v>
      </c>
    </row>
    <row r="165" spans="1:26" ht="25.05" customHeight="1">
      <c r="A165" s="251"/>
      <c r="B165" s="298">
        <v>74</v>
      </c>
      <c r="C165" s="252" t="s">
        <v>739</v>
      </c>
      <c r="D165" s="253" t="s">
        <v>740</v>
      </c>
      <c r="E165" s="253"/>
      <c r="F165" s="245" t="s">
        <v>131</v>
      </c>
      <c r="G165" s="247">
        <v>361.14</v>
      </c>
      <c r="H165" s="254"/>
      <c r="I165" s="246">
        <f>ROUND(G165*(H165),2)</f>
        <v>0</v>
      </c>
      <c r="J165" s="245">
        <f>ROUND(G165*(N165),2)</f>
        <v>0</v>
      </c>
      <c r="K165" s="250">
        <f>ROUND(G165*(O165),2)</f>
        <v>0</v>
      </c>
      <c r="L165" s="250">
        <f>ROUND(G165*(H165),2)</f>
        <v>0</v>
      </c>
      <c r="M165" s="250"/>
      <c r="N165" s="250">
        <v>0</v>
      </c>
      <c r="O165" s="250"/>
      <c r="P165" s="255"/>
      <c r="Q165" s="255"/>
      <c r="R165" s="255"/>
      <c r="S165" s="250">
        <f>ROUND(G165*(P165),3)</f>
        <v>0</v>
      </c>
      <c r="T165" s="250"/>
      <c r="U165" s="250"/>
      <c r="V165" s="273"/>
      <c r="W165" s="78"/>
      <c r="Z165">
        <v>0</v>
      </c>
    </row>
    <row r="166" spans="1:26">
      <c r="A166" s="13"/>
      <c r="B166" s="297"/>
      <c r="C166" s="243">
        <v>99</v>
      </c>
      <c r="D166" s="244" t="s">
        <v>237</v>
      </c>
      <c r="E166" s="244"/>
      <c r="F166" s="13"/>
      <c r="G166" s="242"/>
      <c r="H166" s="199"/>
      <c r="I166" s="203">
        <f>ROUND((SUM(I163:I165))/1,2)</f>
        <v>0</v>
      </c>
      <c r="J166" s="13"/>
      <c r="K166" s="13"/>
      <c r="L166" s="13">
        <f>ROUND((SUM(L163:L165))/1,2)</f>
        <v>0</v>
      </c>
      <c r="M166" s="13">
        <f>ROUND((SUM(M163:M165))/1,2)</f>
        <v>0</v>
      </c>
      <c r="N166" s="13"/>
      <c r="O166" s="13"/>
      <c r="P166" s="266"/>
      <c r="Q166" s="1"/>
      <c r="R166" s="1"/>
      <c r="S166" s="266">
        <f>ROUND((SUM(S163:S165))/1,2)</f>
        <v>0</v>
      </c>
      <c r="T166" s="2"/>
      <c r="U166" s="2"/>
      <c r="V166" s="275">
        <f>ROUND((SUM(V163:V165))/1,2)</f>
        <v>0</v>
      </c>
      <c r="W166" s="78"/>
    </row>
    <row r="167" spans="1:26">
      <c r="A167" s="1"/>
      <c r="B167" s="290"/>
      <c r="C167" s="1"/>
      <c r="D167" s="1"/>
      <c r="E167" s="1"/>
      <c r="F167" s="1"/>
      <c r="G167" s="231"/>
      <c r="H167" s="191"/>
      <c r="I167" s="19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276"/>
      <c r="W167" s="78"/>
    </row>
    <row r="168" spans="1:26">
      <c r="A168" s="13"/>
      <c r="B168" s="297"/>
      <c r="C168" s="13"/>
      <c r="D168" s="202" t="s">
        <v>63</v>
      </c>
      <c r="E168" s="202"/>
      <c r="F168" s="13"/>
      <c r="G168" s="242"/>
      <c r="H168" s="199"/>
      <c r="I168" s="203">
        <f>ROUND((SUM(I78:I167))/2,2)</f>
        <v>0</v>
      </c>
      <c r="J168" s="13"/>
      <c r="K168" s="13"/>
      <c r="L168" s="13">
        <f>ROUND((SUM(L78:L167))/2,2)</f>
        <v>0</v>
      </c>
      <c r="M168" s="13">
        <f>ROUND((SUM(M78:M167))/2,2)</f>
        <v>0</v>
      </c>
      <c r="N168" s="13"/>
      <c r="O168" s="13"/>
      <c r="P168" s="266"/>
      <c r="Q168" s="1"/>
      <c r="R168" s="1"/>
      <c r="S168" s="266">
        <f>ROUND((SUM(S78:S167))/2,2)</f>
        <v>398.02</v>
      </c>
      <c r="T168" s="1"/>
      <c r="U168" s="1"/>
      <c r="V168" s="275">
        <f>ROUND((SUM(V78:V167))/2,2)</f>
        <v>30.45</v>
      </c>
      <c r="W168" s="78"/>
    </row>
    <row r="169" spans="1:26">
      <c r="A169" s="1"/>
      <c r="B169" s="300"/>
      <c r="C169" s="267"/>
      <c r="D169" s="268" t="s">
        <v>88</v>
      </c>
      <c r="E169" s="268"/>
      <c r="F169" s="267"/>
      <c r="G169" s="269"/>
      <c r="H169" s="270"/>
      <c r="I169" s="270">
        <f>ROUND((SUM(I78:I168))/3,2)</f>
        <v>0</v>
      </c>
      <c r="J169" s="267"/>
      <c r="K169" s="267">
        <f>ROUND((SUM(K78:K168))/3,2)</f>
        <v>0</v>
      </c>
      <c r="L169" s="267">
        <f>ROUND((SUM(L78:L168))/3,2)</f>
        <v>0</v>
      </c>
      <c r="M169" s="267">
        <f>ROUND((SUM(M78:M168))/3,2)</f>
        <v>0</v>
      </c>
      <c r="N169" s="267"/>
      <c r="O169" s="267"/>
      <c r="P169" s="269"/>
      <c r="Q169" s="267"/>
      <c r="R169" s="267"/>
      <c r="S169" s="269">
        <f>ROUND((SUM(S78:S168))/3,2)</f>
        <v>398.02</v>
      </c>
      <c r="T169" s="267"/>
      <c r="U169" s="267"/>
      <c r="V169" s="277">
        <f>ROUND((SUM(V78:V168))/3,2)</f>
        <v>30.45</v>
      </c>
      <c r="W169" s="78"/>
      <c r="Z169">
        <f>(SUM(Z78:Z168))</f>
        <v>0</v>
      </c>
    </row>
  </sheetData>
  <mergeCells count="135">
    <mergeCell ref="D164:E164"/>
    <mergeCell ref="D165:E165"/>
    <mergeCell ref="D166:E166"/>
    <mergeCell ref="D168:E168"/>
    <mergeCell ref="D169:E169"/>
    <mergeCell ref="D157:E157"/>
    <mergeCell ref="D158:E158"/>
    <mergeCell ref="D159:E159"/>
    <mergeCell ref="D160:E160"/>
    <mergeCell ref="D161:E161"/>
    <mergeCell ref="D163:E163"/>
    <mergeCell ref="D151:E151"/>
    <mergeCell ref="D152:E152"/>
    <mergeCell ref="D153:E153"/>
    <mergeCell ref="D154:E154"/>
    <mergeCell ref="D155:E155"/>
    <mergeCell ref="D156:E156"/>
    <mergeCell ref="D145:E145"/>
    <mergeCell ref="D146:E146"/>
    <mergeCell ref="D147:E147"/>
    <mergeCell ref="D148:E148"/>
    <mergeCell ref="D149:E149"/>
    <mergeCell ref="D150:E150"/>
    <mergeCell ref="D138:E138"/>
    <mergeCell ref="D139:E139"/>
    <mergeCell ref="D140:E140"/>
    <mergeCell ref="D141:E141"/>
    <mergeCell ref="D143:E143"/>
    <mergeCell ref="D144:E144"/>
    <mergeCell ref="D131:E131"/>
    <mergeCell ref="D133:E133"/>
    <mergeCell ref="D134:E134"/>
    <mergeCell ref="D135:E135"/>
    <mergeCell ref="D136:E136"/>
    <mergeCell ref="D137:E137"/>
    <mergeCell ref="D125:E125"/>
    <mergeCell ref="D126:E126"/>
    <mergeCell ref="D127:E127"/>
    <mergeCell ref="D128:E128"/>
    <mergeCell ref="D129:E129"/>
    <mergeCell ref="D130:E130"/>
    <mergeCell ref="D118:E118"/>
    <mergeCell ref="D119:E119"/>
    <mergeCell ref="D120:E120"/>
    <mergeCell ref="D121:E121"/>
    <mergeCell ref="D123:E123"/>
    <mergeCell ref="D124:E124"/>
    <mergeCell ref="D112:E112"/>
    <mergeCell ref="D113:E113"/>
    <mergeCell ref="D114:E114"/>
    <mergeCell ref="D115:E115"/>
    <mergeCell ref="D116:E116"/>
    <mergeCell ref="D117:E117"/>
    <mergeCell ref="D106:E106"/>
    <mergeCell ref="D107:E107"/>
    <mergeCell ref="D108:E108"/>
    <mergeCell ref="D109:E109"/>
    <mergeCell ref="D110:E110"/>
    <mergeCell ref="D111:E111"/>
    <mergeCell ref="D100:E100"/>
    <mergeCell ref="D101:E101"/>
    <mergeCell ref="D102:E102"/>
    <mergeCell ref="D103:E103"/>
    <mergeCell ref="D104:E104"/>
    <mergeCell ref="D105:E105"/>
    <mergeCell ref="D94:E94"/>
    <mergeCell ref="D95:E95"/>
    <mergeCell ref="D96:E96"/>
    <mergeCell ref="D97:E97"/>
    <mergeCell ref="D98:E98"/>
    <mergeCell ref="D99:E99"/>
    <mergeCell ref="D88:E88"/>
    <mergeCell ref="D89:E89"/>
    <mergeCell ref="D90:E90"/>
    <mergeCell ref="D91:E91"/>
    <mergeCell ref="D92:E92"/>
    <mergeCell ref="D93:E93"/>
    <mergeCell ref="D82:E82"/>
    <mergeCell ref="D83:E83"/>
    <mergeCell ref="D84:E84"/>
    <mergeCell ref="D85:E85"/>
    <mergeCell ref="D86:E86"/>
    <mergeCell ref="D87:E87"/>
    <mergeCell ref="B71:E71"/>
    <mergeCell ref="I69:P69"/>
    <mergeCell ref="D78:E78"/>
    <mergeCell ref="D79:E79"/>
    <mergeCell ref="D80:E80"/>
    <mergeCell ref="D81:E81"/>
    <mergeCell ref="B61:D61"/>
    <mergeCell ref="B63:D63"/>
    <mergeCell ref="B67:V67"/>
    <mergeCell ref="H1:I1"/>
    <mergeCell ref="B69:E69"/>
    <mergeCell ref="B70:E70"/>
    <mergeCell ref="B55:D55"/>
    <mergeCell ref="B56:D56"/>
    <mergeCell ref="B57:D57"/>
    <mergeCell ref="B58:D58"/>
    <mergeCell ref="B59:D59"/>
    <mergeCell ref="B60:D60"/>
    <mergeCell ref="F31:G31"/>
    <mergeCell ref="B54:C54"/>
    <mergeCell ref="B44:V44"/>
    <mergeCell ref="B46:E46"/>
    <mergeCell ref="B47:E47"/>
    <mergeCell ref="B48:E48"/>
    <mergeCell ref="F46:H46"/>
    <mergeCell ref="F47:H47"/>
    <mergeCell ref="F48:H48"/>
    <mergeCell ref="B49:I49"/>
    <mergeCell ref="F25:H25"/>
    <mergeCell ref="F26:H26"/>
    <mergeCell ref="F27:H27"/>
    <mergeCell ref="F28:G28"/>
    <mergeCell ref="F29:G29"/>
    <mergeCell ref="F30:G30"/>
    <mergeCell ref="F19:H19"/>
    <mergeCell ref="F20:H20"/>
    <mergeCell ref="F21:H21"/>
    <mergeCell ref="F22:H22"/>
    <mergeCell ref="F23:H23"/>
    <mergeCell ref="F24:H24"/>
    <mergeCell ref="B11:H11"/>
    <mergeCell ref="F14:H14"/>
    <mergeCell ref="F15:H15"/>
    <mergeCell ref="F16:H16"/>
    <mergeCell ref="F17:H17"/>
    <mergeCell ref="F18:H18"/>
    <mergeCell ref="B1:C1"/>
    <mergeCell ref="E1:F1"/>
    <mergeCell ref="B2:V2"/>
    <mergeCell ref="B3:V3"/>
    <mergeCell ref="B7:H7"/>
    <mergeCell ref="B9:H9"/>
  </mergeCells>
  <hyperlinks>
    <hyperlink ref="B1:C1" location="A2:A2" tooltip="Klikni na prechod ku Kryciemu listu..." display="Krycí list rozpočtu"/>
    <hyperlink ref="E1:F1" location="A54:A54" tooltip="Klikni na prechod ku rekapitulácii..." display="Rekapitulácia rozpočtu"/>
    <hyperlink ref="H1:I1" location="B77:B77" tooltip="Klikni na prechod ku Rozpočet..." display="Rozpočet"/>
  </hyperlinks>
  <printOptions horizontalCentered="1" gridLines="1"/>
  <pageMargins left="1.1111111111111112E-2" right="1.1111111111111112E-2" top="0.75" bottom="0.75" header="0.3" footer="0.3"/>
  <pageSetup paperSize="9" scale="75" orientation="portrait" r:id="rId1"/>
  <headerFooter>
    <oddHeader>&amp;C&amp;B&amp; Rozpočet Kontajnerové divadlo vedľa kina Hviezda - Trenčín / Sadové úpravy</oddHeader>
    <oddFooter>&amp;RStrana &amp;P z &amp;N    &amp;L&amp;7Spracované systémom Systematic® Kalkulus, tel.: 051 77 10 585</oddFooter>
  </headerFooter>
  <rowBreaks count="2" manualBreakCount="2">
    <brk id="40" max="16383" man="1"/>
    <brk id="66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dimension ref="A1:AA80"/>
  <sheetViews>
    <sheetView workbookViewId="0">
      <pane ySplit="1" topLeftCell="A62" activePane="bottomLeft" state="frozen"/>
      <selection pane="bottomLeft" activeCell="H68" sqref="H68"/>
    </sheetView>
  </sheetViews>
  <sheetFormatPr defaultColWidth="0" defaultRowHeight="14.4"/>
  <cols>
    <col min="1" max="1" width="1.77734375" customWidth="1"/>
    <col min="2" max="2" width="4.77734375" customWidth="1"/>
    <col min="3" max="3" width="12.77734375" customWidth="1"/>
    <col min="4" max="5" width="22.77734375" customWidth="1"/>
    <col min="6" max="7" width="9.77734375" customWidth="1"/>
    <col min="8" max="9" width="12.77734375" customWidth="1"/>
    <col min="10" max="10" width="10.77734375" hidden="1" customWidth="1"/>
    <col min="11" max="15" width="0" hidden="1" customWidth="1"/>
    <col min="16" max="16" width="9.77734375" customWidth="1"/>
    <col min="17" max="18" width="0" hidden="1" customWidth="1"/>
    <col min="19" max="19" width="7.77734375" customWidth="1"/>
    <col min="20" max="21" width="0" hidden="1" customWidth="1"/>
    <col min="22" max="22" width="7.77734375" customWidth="1"/>
    <col min="23" max="23" width="2.77734375" customWidth="1"/>
    <col min="24" max="26" width="0" hidden="1" customWidth="1"/>
    <col min="27" max="27" width="8.88671875" hidden="1" customWidth="1"/>
  </cols>
  <sheetData>
    <row r="1" spans="1:23" ht="34.950000000000003" customHeight="1">
      <c r="A1" s="15"/>
      <c r="B1" s="45" t="s">
        <v>21</v>
      </c>
      <c r="C1" s="18"/>
      <c r="D1" s="15"/>
      <c r="E1" s="19" t="s">
        <v>0</v>
      </c>
      <c r="F1" s="20"/>
      <c r="G1" s="16"/>
      <c r="H1" s="17" t="s">
        <v>89</v>
      </c>
      <c r="I1" s="18"/>
      <c r="J1" s="225"/>
      <c r="K1" s="226"/>
      <c r="L1" s="226"/>
      <c r="M1" s="226"/>
      <c r="N1" s="226"/>
      <c r="O1" s="226"/>
      <c r="P1" s="227"/>
      <c r="Q1" s="161"/>
      <c r="R1" s="161"/>
      <c r="S1" s="161"/>
      <c r="T1" s="161"/>
      <c r="U1" s="161"/>
      <c r="V1" s="161"/>
      <c r="W1" s="78">
        <v>30.126000000000001</v>
      </c>
    </row>
    <row r="2" spans="1:23" ht="34.950000000000003" customHeight="1">
      <c r="A2" s="22"/>
      <c r="B2" s="54" t="s">
        <v>21</v>
      </c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  <c r="Q2" s="52"/>
      <c r="R2" s="52"/>
      <c r="S2" s="52"/>
      <c r="T2" s="52"/>
      <c r="U2" s="52"/>
      <c r="V2" s="162"/>
      <c r="W2" s="78"/>
    </row>
    <row r="3" spans="1:23" ht="18" customHeight="1">
      <c r="A3" s="22"/>
      <c r="B3" s="57" t="s">
        <v>1</v>
      </c>
      <c r="C3" s="58"/>
      <c r="D3" s="58"/>
      <c r="E3" s="58"/>
      <c r="F3" s="58"/>
      <c r="G3" s="55"/>
      <c r="H3" s="55"/>
      <c r="I3" s="55"/>
      <c r="J3" s="55"/>
      <c r="K3" s="55"/>
      <c r="L3" s="55"/>
      <c r="M3" s="55"/>
      <c r="N3" s="55"/>
      <c r="O3" s="55"/>
      <c r="P3" s="55"/>
      <c r="Q3" s="55"/>
      <c r="R3" s="55"/>
      <c r="S3" s="55"/>
      <c r="T3" s="55"/>
      <c r="U3" s="55"/>
      <c r="V3" s="163"/>
      <c r="W3" s="78"/>
    </row>
    <row r="4" spans="1:23" ht="18" customHeight="1">
      <c r="A4" s="22"/>
      <c r="B4" s="59" t="s">
        <v>741</v>
      </c>
      <c r="C4" s="39"/>
      <c r="D4" s="32"/>
      <c r="E4" s="32"/>
      <c r="F4" s="60" t="s">
        <v>23</v>
      </c>
      <c r="G4" s="32"/>
      <c r="H4" s="32"/>
      <c r="I4" s="32"/>
      <c r="J4" s="32"/>
      <c r="K4" s="33"/>
      <c r="L4" s="33"/>
      <c r="M4" s="33"/>
      <c r="N4" s="33"/>
      <c r="O4" s="33"/>
      <c r="P4" s="33"/>
      <c r="Q4" s="33"/>
      <c r="R4" s="33"/>
      <c r="S4" s="33"/>
      <c r="T4" s="33"/>
      <c r="U4" s="33"/>
      <c r="V4" s="164"/>
      <c r="W4" s="78"/>
    </row>
    <row r="5" spans="1:23" ht="18" customHeight="1">
      <c r="A5" s="22"/>
      <c r="B5" s="48"/>
      <c r="C5" s="39"/>
      <c r="D5" s="32"/>
      <c r="E5" s="32"/>
      <c r="F5" s="60" t="s">
        <v>24</v>
      </c>
      <c r="G5" s="32"/>
      <c r="H5" s="32"/>
      <c r="I5" s="32"/>
      <c r="J5" s="32"/>
      <c r="K5" s="33"/>
      <c r="L5" s="33"/>
      <c r="M5" s="33"/>
      <c r="N5" s="33"/>
      <c r="O5" s="33"/>
      <c r="P5" s="33"/>
      <c r="Q5" s="33"/>
      <c r="R5" s="33"/>
      <c r="S5" s="33"/>
      <c r="T5" s="33"/>
      <c r="U5" s="33"/>
      <c r="V5" s="164"/>
      <c r="W5" s="78"/>
    </row>
    <row r="6" spans="1:23" ht="18" customHeight="1">
      <c r="A6" s="22"/>
      <c r="B6" s="61" t="s">
        <v>25</v>
      </c>
      <c r="C6" s="39"/>
      <c r="D6" s="60" t="s">
        <v>26</v>
      </c>
      <c r="E6" s="32"/>
      <c r="F6" s="60" t="s">
        <v>27</v>
      </c>
      <c r="G6" s="393">
        <v>44480</v>
      </c>
      <c r="H6" s="32"/>
      <c r="I6" s="32"/>
      <c r="J6" s="32"/>
      <c r="K6" s="33"/>
      <c r="L6" s="33"/>
      <c r="M6" s="33"/>
      <c r="N6" s="33"/>
      <c r="O6" s="33"/>
      <c r="P6" s="33"/>
      <c r="Q6" s="33"/>
      <c r="R6" s="33"/>
      <c r="S6" s="33"/>
      <c r="T6" s="33"/>
      <c r="U6" s="33"/>
      <c r="V6" s="164"/>
      <c r="W6" s="78"/>
    </row>
    <row r="7" spans="1:23" ht="19.95" customHeight="1">
      <c r="A7" s="22"/>
      <c r="B7" s="69" t="s">
        <v>28</v>
      </c>
      <c r="C7" s="65"/>
      <c r="D7" s="65"/>
      <c r="E7" s="65"/>
      <c r="F7" s="65"/>
      <c r="G7" s="65"/>
      <c r="H7" s="66"/>
      <c r="I7" s="63"/>
      <c r="J7" s="64"/>
      <c r="K7" s="33"/>
      <c r="L7" s="33"/>
      <c r="M7" s="33"/>
      <c r="N7" s="33"/>
      <c r="O7" s="33"/>
      <c r="P7" s="33"/>
      <c r="Q7" s="33"/>
      <c r="R7" s="33"/>
      <c r="S7" s="33"/>
      <c r="T7" s="33"/>
      <c r="U7" s="33"/>
      <c r="V7" s="164"/>
      <c r="W7" s="78"/>
    </row>
    <row r="8" spans="1:23" ht="18" customHeight="1">
      <c r="A8" s="22"/>
      <c r="B8" s="71" t="s">
        <v>31</v>
      </c>
      <c r="C8" s="62"/>
      <c r="D8" s="35"/>
      <c r="E8" s="35"/>
      <c r="F8" s="72" t="s">
        <v>32</v>
      </c>
      <c r="G8" s="35"/>
      <c r="H8" s="35"/>
      <c r="I8" s="32"/>
      <c r="J8" s="32"/>
      <c r="K8" s="33"/>
      <c r="L8" s="33"/>
      <c r="M8" s="33"/>
      <c r="N8" s="33"/>
      <c r="O8" s="33"/>
      <c r="P8" s="33"/>
      <c r="Q8" s="33"/>
      <c r="R8" s="33"/>
      <c r="S8" s="33"/>
      <c r="T8" s="33"/>
      <c r="U8" s="33"/>
      <c r="V8" s="164"/>
      <c r="W8" s="78"/>
    </row>
    <row r="9" spans="1:23" ht="19.95" customHeight="1">
      <c r="A9" s="22"/>
      <c r="B9" s="70" t="s">
        <v>29</v>
      </c>
      <c r="C9" s="67"/>
      <c r="D9" s="67"/>
      <c r="E9" s="67"/>
      <c r="F9" s="67"/>
      <c r="G9" s="67"/>
      <c r="H9" s="68"/>
      <c r="I9" s="64"/>
      <c r="J9" s="64"/>
      <c r="K9" s="33"/>
      <c r="L9" s="33"/>
      <c r="M9" s="33"/>
      <c r="N9" s="33"/>
      <c r="O9" s="33"/>
      <c r="P9" s="33"/>
      <c r="Q9" s="33"/>
      <c r="R9" s="33"/>
      <c r="S9" s="33"/>
      <c r="T9" s="33"/>
      <c r="U9" s="33"/>
      <c r="V9" s="164"/>
      <c r="W9" s="78"/>
    </row>
    <row r="10" spans="1:23" ht="18" customHeight="1">
      <c r="A10" s="22"/>
      <c r="B10" s="61" t="s">
        <v>31</v>
      </c>
      <c r="C10" s="39"/>
      <c r="D10" s="32"/>
      <c r="E10" s="32"/>
      <c r="F10" s="60" t="s">
        <v>32</v>
      </c>
      <c r="G10" s="32"/>
      <c r="H10" s="32"/>
      <c r="I10" s="32"/>
      <c r="J10" s="32"/>
      <c r="K10" s="33"/>
      <c r="L10" s="33"/>
      <c r="M10" s="33"/>
      <c r="N10" s="33"/>
      <c r="O10" s="33"/>
      <c r="P10" s="33"/>
      <c r="Q10" s="33"/>
      <c r="R10" s="33"/>
      <c r="S10" s="33"/>
      <c r="T10" s="33"/>
      <c r="U10" s="33"/>
      <c r="V10" s="164"/>
      <c r="W10" s="78"/>
    </row>
    <row r="11" spans="1:23" ht="19.95" customHeight="1">
      <c r="A11" s="22"/>
      <c r="B11" s="70" t="s">
        <v>30</v>
      </c>
      <c r="C11" s="67"/>
      <c r="D11" s="67"/>
      <c r="E11" s="67"/>
      <c r="F11" s="67"/>
      <c r="G11" s="67"/>
      <c r="H11" s="68"/>
      <c r="I11" s="64"/>
      <c r="J11" s="64"/>
      <c r="K11" s="33"/>
      <c r="L11" s="33"/>
      <c r="M11" s="33"/>
      <c r="N11" s="33"/>
      <c r="O11" s="33"/>
      <c r="P11" s="33"/>
      <c r="Q11" s="33"/>
      <c r="R11" s="33"/>
      <c r="S11" s="33"/>
      <c r="T11" s="33"/>
      <c r="U11" s="33"/>
      <c r="V11" s="164"/>
      <c r="W11" s="78"/>
    </row>
    <row r="12" spans="1:23" ht="18" customHeight="1">
      <c r="A12" s="22"/>
      <c r="B12" s="61" t="s">
        <v>31</v>
      </c>
      <c r="C12" s="39"/>
      <c r="D12" s="32"/>
      <c r="E12" s="32"/>
      <c r="F12" s="60" t="s">
        <v>32</v>
      </c>
      <c r="G12" s="32"/>
      <c r="H12" s="32"/>
      <c r="I12" s="32"/>
      <c r="J12" s="32"/>
      <c r="K12" s="33"/>
      <c r="L12" s="33"/>
      <c r="M12" s="33"/>
      <c r="N12" s="33"/>
      <c r="O12" s="33"/>
      <c r="P12" s="33"/>
      <c r="Q12" s="33"/>
      <c r="R12" s="33"/>
      <c r="S12" s="33"/>
      <c r="T12" s="33"/>
      <c r="U12" s="33"/>
      <c r="V12" s="164"/>
      <c r="W12" s="78"/>
    </row>
    <row r="13" spans="1:23" ht="18" customHeight="1">
      <c r="A13" s="22"/>
      <c r="B13" s="47"/>
      <c r="C13" s="38"/>
      <c r="D13" s="28"/>
      <c r="E13" s="28"/>
      <c r="F13" s="28"/>
      <c r="G13" s="28"/>
      <c r="H13" s="28"/>
      <c r="I13" s="39"/>
      <c r="J13" s="32"/>
      <c r="K13" s="33"/>
      <c r="L13" s="33"/>
      <c r="M13" s="33"/>
      <c r="N13" s="33"/>
      <c r="O13" s="33"/>
      <c r="P13" s="33"/>
      <c r="Q13" s="33"/>
      <c r="R13" s="33"/>
      <c r="S13" s="33"/>
      <c r="T13" s="33"/>
      <c r="U13" s="33"/>
      <c r="V13" s="164"/>
      <c r="W13" s="78"/>
    </row>
    <row r="14" spans="1:23" ht="18" customHeight="1">
      <c r="A14" s="22"/>
      <c r="B14" s="79" t="s">
        <v>6</v>
      </c>
      <c r="C14" s="87" t="s">
        <v>53</v>
      </c>
      <c r="D14" s="86" t="s">
        <v>54</v>
      </c>
      <c r="E14" s="91" t="s">
        <v>55</v>
      </c>
      <c r="F14" s="99" t="s">
        <v>39</v>
      </c>
      <c r="G14" s="128"/>
      <c r="H14" s="56"/>
      <c r="I14" s="39"/>
      <c r="J14" s="32"/>
      <c r="K14" s="33"/>
      <c r="L14" s="33"/>
      <c r="M14" s="33"/>
      <c r="N14" s="33"/>
      <c r="O14" s="100"/>
      <c r="P14" s="108">
        <v>0</v>
      </c>
      <c r="Q14" s="104"/>
      <c r="R14" s="33"/>
      <c r="S14" s="33"/>
      <c r="T14" s="33"/>
      <c r="U14" s="33"/>
      <c r="V14" s="164"/>
      <c r="W14" s="78"/>
    </row>
    <row r="15" spans="1:23" ht="18" customHeight="1">
      <c r="A15" s="22"/>
      <c r="B15" s="80" t="s">
        <v>33</v>
      </c>
      <c r="C15" s="88"/>
      <c r="D15" s="83"/>
      <c r="E15" s="92"/>
      <c r="F15" s="141"/>
      <c r="G15" s="129"/>
      <c r="H15" s="75"/>
      <c r="I15" s="32"/>
      <c r="J15" s="32"/>
      <c r="K15" s="33"/>
      <c r="L15" s="33"/>
      <c r="M15" s="33"/>
      <c r="N15" s="33"/>
      <c r="O15" s="100"/>
      <c r="P15" s="109"/>
      <c r="Q15" s="104"/>
      <c r="R15" s="33"/>
      <c r="S15" s="33"/>
      <c r="T15" s="33"/>
      <c r="U15" s="33"/>
      <c r="V15" s="164"/>
      <c r="W15" s="78"/>
    </row>
    <row r="16" spans="1:23" ht="18" customHeight="1">
      <c r="A16" s="22"/>
      <c r="B16" s="79" t="s">
        <v>34</v>
      </c>
      <c r="C16" s="118">
        <f>'SO 7033'!E57</f>
        <v>0</v>
      </c>
      <c r="D16" s="119">
        <f>'SO 7033'!F57</f>
        <v>0</v>
      </c>
      <c r="E16" s="120">
        <f>'SO 7033'!G57</f>
        <v>0</v>
      </c>
      <c r="F16" s="142" t="s">
        <v>40</v>
      </c>
      <c r="G16" s="129"/>
      <c r="H16" s="75"/>
      <c r="I16" s="32"/>
      <c r="J16" s="32"/>
      <c r="K16" s="33"/>
      <c r="L16" s="33"/>
      <c r="M16" s="33"/>
      <c r="N16" s="33"/>
      <c r="O16" s="100"/>
      <c r="P16" s="110">
        <f>(SUM(Z74:Z79))</f>
        <v>0</v>
      </c>
      <c r="Q16" s="104"/>
      <c r="R16" s="33"/>
      <c r="S16" s="33"/>
      <c r="T16" s="33"/>
      <c r="U16" s="33"/>
      <c r="V16" s="164"/>
      <c r="W16" s="78"/>
    </row>
    <row r="17" spans="1:26" ht="18" customHeight="1">
      <c r="A17" s="22"/>
      <c r="B17" s="80" t="s">
        <v>35</v>
      </c>
      <c r="C17" s="88"/>
      <c r="D17" s="83"/>
      <c r="E17" s="92"/>
      <c r="F17" s="143" t="s">
        <v>41</v>
      </c>
      <c r="G17" s="129"/>
      <c r="H17" s="75"/>
      <c r="I17" s="32"/>
      <c r="J17" s="32"/>
      <c r="K17" s="33"/>
      <c r="L17" s="33"/>
      <c r="M17" s="33"/>
      <c r="N17" s="33"/>
      <c r="O17" s="100"/>
      <c r="P17" s="110">
        <v>0</v>
      </c>
      <c r="Q17" s="104"/>
      <c r="R17" s="33"/>
      <c r="S17" s="33"/>
      <c r="T17" s="33"/>
      <c r="U17" s="33"/>
      <c r="V17" s="164"/>
      <c r="W17" s="78"/>
    </row>
    <row r="18" spans="1:26" ht="18" customHeight="1">
      <c r="A18" s="22"/>
      <c r="B18" s="81" t="s">
        <v>36</v>
      </c>
      <c r="C18" s="89"/>
      <c r="D18" s="84"/>
      <c r="E18" s="93"/>
      <c r="F18" s="144"/>
      <c r="G18" s="130"/>
      <c r="H18" s="75"/>
      <c r="I18" s="32"/>
      <c r="J18" s="32"/>
      <c r="K18" s="33"/>
      <c r="L18" s="33"/>
      <c r="M18" s="33"/>
      <c r="N18" s="33"/>
      <c r="O18" s="100"/>
      <c r="P18" s="109"/>
      <c r="Q18" s="104"/>
      <c r="R18" s="33"/>
      <c r="S18" s="33"/>
      <c r="T18" s="33"/>
      <c r="U18" s="33"/>
      <c r="V18" s="164"/>
      <c r="W18" s="78"/>
    </row>
    <row r="19" spans="1:26" ht="18" customHeight="1">
      <c r="A19" s="22"/>
      <c r="B19" s="81" t="s">
        <v>37</v>
      </c>
      <c r="C19" s="90"/>
      <c r="D19" s="85"/>
      <c r="E19" s="93"/>
      <c r="F19" s="98"/>
      <c r="G19" s="148"/>
      <c r="H19" s="76"/>
      <c r="I19" s="32"/>
      <c r="J19" s="32"/>
      <c r="K19" s="33"/>
      <c r="L19" s="33"/>
      <c r="M19" s="33"/>
      <c r="N19" s="33"/>
      <c r="O19" s="100"/>
      <c r="P19" s="109"/>
      <c r="Q19" s="104"/>
      <c r="R19" s="33"/>
      <c r="S19" s="33"/>
      <c r="T19" s="33"/>
      <c r="U19" s="33"/>
      <c r="V19" s="164"/>
      <c r="W19" s="78"/>
    </row>
    <row r="20" spans="1:26" ht="18" customHeight="1">
      <c r="A20" s="22"/>
      <c r="B20" s="74" t="s">
        <v>38</v>
      </c>
      <c r="C20" s="82"/>
      <c r="D20" s="121"/>
      <c r="E20" s="122">
        <f>SUM(E15:E19)</f>
        <v>0</v>
      </c>
      <c r="F20" s="145" t="s">
        <v>38</v>
      </c>
      <c r="G20" s="134"/>
      <c r="H20" s="56"/>
      <c r="I20" s="39"/>
      <c r="J20" s="32"/>
      <c r="K20" s="33"/>
      <c r="L20" s="33"/>
      <c r="M20" s="33"/>
      <c r="N20" s="33"/>
      <c r="O20" s="100"/>
      <c r="P20" s="111">
        <f>SUM(P14:P19)</f>
        <v>0</v>
      </c>
      <c r="Q20" s="104"/>
      <c r="R20" s="33"/>
      <c r="S20" s="33"/>
      <c r="T20" s="33"/>
      <c r="U20" s="33"/>
      <c r="V20" s="164"/>
      <c r="W20" s="78"/>
    </row>
    <row r="21" spans="1:26" ht="18" customHeight="1">
      <c r="A21" s="22"/>
      <c r="B21" s="71" t="s">
        <v>47</v>
      </c>
      <c r="C21" s="73"/>
      <c r="D21" s="117"/>
      <c r="E21" s="94">
        <f>((E15*U22*0)+(E16*V22*0)+(E17*W22*0))/100</f>
        <v>0</v>
      </c>
      <c r="F21" s="146" t="s">
        <v>50</v>
      </c>
      <c r="G21" s="129"/>
      <c r="H21" s="75"/>
      <c r="I21" s="32"/>
      <c r="J21" s="32"/>
      <c r="K21" s="33"/>
      <c r="L21" s="33"/>
      <c r="M21" s="33"/>
      <c r="N21" s="33"/>
      <c r="O21" s="100"/>
      <c r="P21" s="110">
        <f>((E15*X22*0)+(E16*Y22*0)+(E17*Z22*0))/100</f>
        <v>0</v>
      </c>
      <c r="Q21" s="104"/>
      <c r="R21" s="33"/>
      <c r="S21" s="33"/>
      <c r="T21" s="33"/>
      <c r="U21" s="33"/>
      <c r="V21" s="164"/>
      <c r="W21" s="78"/>
    </row>
    <row r="22" spans="1:26" ht="18" customHeight="1">
      <c r="A22" s="22"/>
      <c r="B22" s="61" t="s">
        <v>48</v>
      </c>
      <c r="C22" s="41"/>
      <c r="D22" s="96"/>
      <c r="E22" s="95">
        <f>((E15*U23*0)+(E16*V23*0)+(E17*W23*0))/100</f>
        <v>0</v>
      </c>
      <c r="F22" s="146" t="s">
        <v>51</v>
      </c>
      <c r="G22" s="129"/>
      <c r="H22" s="75"/>
      <c r="I22" s="32"/>
      <c r="J22" s="32"/>
      <c r="K22" s="33"/>
      <c r="L22" s="33"/>
      <c r="M22" s="33"/>
      <c r="N22" s="33"/>
      <c r="O22" s="100"/>
      <c r="P22" s="110">
        <f>((E15*X23*0)+(E16*Y23*0)+(E17*Z23*0))/100</f>
        <v>0</v>
      </c>
      <c r="Q22" s="104"/>
      <c r="R22" s="33"/>
      <c r="S22" s="33"/>
      <c r="T22" s="33"/>
      <c r="U22" s="33">
        <v>1</v>
      </c>
      <c r="V22" s="165">
        <v>1</v>
      </c>
      <c r="W22" s="78">
        <v>1</v>
      </c>
      <c r="X22">
        <v>1</v>
      </c>
      <c r="Y22">
        <v>1</v>
      </c>
      <c r="Z22">
        <v>1</v>
      </c>
    </row>
    <row r="23" spans="1:26" ht="18" customHeight="1">
      <c r="A23" s="22"/>
      <c r="B23" s="61" t="s">
        <v>49</v>
      </c>
      <c r="C23" s="41"/>
      <c r="D23" s="96"/>
      <c r="E23" s="95">
        <f>((E15*U24*0)+(E16*V24*0)+(E17*W24*0))/100</f>
        <v>0</v>
      </c>
      <c r="F23" s="146" t="s">
        <v>52</v>
      </c>
      <c r="G23" s="129"/>
      <c r="H23" s="75"/>
      <c r="I23" s="32"/>
      <c r="J23" s="32"/>
      <c r="K23" s="33"/>
      <c r="L23" s="33"/>
      <c r="M23" s="33"/>
      <c r="N23" s="33"/>
      <c r="O23" s="100"/>
      <c r="P23" s="110">
        <f>((E15*X24*0)+(E16*Y24*0)+(E17*Z24*0))/100</f>
        <v>0</v>
      </c>
      <c r="Q23" s="104"/>
      <c r="R23" s="33"/>
      <c r="S23" s="33"/>
      <c r="T23" s="33"/>
      <c r="U23" s="33">
        <v>1</v>
      </c>
      <c r="V23" s="165">
        <v>1</v>
      </c>
      <c r="W23" s="78">
        <v>0</v>
      </c>
      <c r="X23">
        <v>1</v>
      </c>
      <c r="Y23">
        <v>1</v>
      </c>
      <c r="Z23">
        <v>1</v>
      </c>
    </row>
    <row r="24" spans="1:26" ht="18" customHeight="1">
      <c r="A24" s="22"/>
      <c r="B24" s="48"/>
      <c r="C24" s="41"/>
      <c r="D24" s="96"/>
      <c r="E24" s="96"/>
      <c r="F24" s="147"/>
      <c r="G24" s="130"/>
      <c r="H24" s="75"/>
      <c r="I24" s="32"/>
      <c r="J24" s="32"/>
      <c r="K24" s="33"/>
      <c r="L24" s="33"/>
      <c r="M24" s="33"/>
      <c r="N24" s="33"/>
      <c r="O24" s="100"/>
      <c r="P24" s="112"/>
      <c r="Q24" s="104"/>
      <c r="R24" s="33"/>
      <c r="S24" s="33"/>
      <c r="T24" s="33"/>
      <c r="U24" s="33">
        <v>1</v>
      </c>
      <c r="V24" s="165">
        <v>1</v>
      </c>
      <c r="W24" s="78">
        <v>1</v>
      </c>
      <c r="X24">
        <v>1</v>
      </c>
      <c r="Y24">
        <v>1</v>
      </c>
      <c r="Z24">
        <v>0</v>
      </c>
    </row>
    <row r="25" spans="1:26" ht="18" customHeight="1">
      <c r="A25" s="22"/>
      <c r="B25" s="61"/>
      <c r="C25" s="41"/>
      <c r="D25" s="96"/>
      <c r="E25" s="96"/>
      <c r="F25" s="127" t="s">
        <v>38</v>
      </c>
      <c r="G25" s="148"/>
      <c r="H25" s="75"/>
      <c r="I25" s="32"/>
      <c r="J25" s="32"/>
      <c r="K25" s="33"/>
      <c r="L25" s="33"/>
      <c r="M25" s="33"/>
      <c r="N25" s="33"/>
      <c r="O25" s="100"/>
      <c r="P25" s="111">
        <f>SUM(E21:E24)+SUM(P21:P24)</f>
        <v>0</v>
      </c>
      <c r="Q25" s="104"/>
      <c r="R25" s="33"/>
      <c r="S25" s="33"/>
      <c r="T25" s="33"/>
      <c r="U25" s="33"/>
      <c r="V25" s="164"/>
      <c r="W25" s="78"/>
    </row>
    <row r="26" spans="1:26" ht="18" customHeight="1">
      <c r="A26" s="22"/>
      <c r="B26" s="159" t="s">
        <v>58</v>
      </c>
      <c r="C26" s="124"/>
      <c r="D26" s="126"/>
      <c r="E26" s="155"/>
      <c r="F26" s="145" t="s">
        <v>42</v>
      </c>
      <c r="G26" s="149"/>
      <c r="H26" s="77"/>
      <c r="I26" s="30"/>
      <c r="J26" s="30"/>
      <c r="K26" s="31"/>
      <c r="L26" s="31"/>
      <c r="M26" s="31"/>
      <c r="N26" s="31"/>
      <c r="O26" s="101"/>
      <c r="P26" s="113"/>
      <c r="Q26" s="105"/>
      <c r="R26" s="31"/>
      <c r="S26" s="31"/>
      <c r="T26" s="31"/>
      <c r="U26" s="31"/>
      <c r="V26" s="166"/>
      <c r="W26" s="78"/>
    </row>
    <row r="27" spans="1:26" ht="18" customHeight="1">
      <c r="A27" s="22"/>
      <c r="B27" s="49"/>
      <c r="C27" s="43"/>
      <c r="D27" s="97"/>
      <c r="E27" s="156"/>
      <c r="F27" s="151" t="s">
        <v>43</v>
      </c>
      <c r="G27" s="131"/>
      <c r="H27" s="51"/>
      <c r="I27" s="35"/>
      <c r="J27" s="35"/>
      <c r="K27" s="36"/>
      <c r="L27" s="36"/>
      <c r="M27" s="36"/>
      <c r="N27" s="36"/>
      <c r="O27" s="102"/>
      <c r="P27" s="114">
        <f>E20+P20+E25+P25</f>
        <v>0</v>
      </c>
      <c r="Q27" s="106"/>
      <c r="R27" s="36"/>
      <c r="S27" s="36"/>
      <c r="T27" s="36"/>
      <c r="U27" s="36"/>
      <c r="V27" s="167"/>
      <c r="W27" s="78"/>
    </row>
    <row r="28" spans="1:26" ht="18" customHeight="1">
      <c r="A28" s="22"/>
      <c r="B28" s="50"/>
      <c r="C28" s="44"/>
      <c r="D28" s="22"/>
      <c r="E28" s="157"/>
      <c r="F28" s="152" t="s">
        <v>44</v>
      </c>
      <c r="G28" s="132"/>
      <c r="H28" s="303">
        <f>P27-SUM('SO 7033'!K74:'SO 7033'!K79)</f>
        <v>0</v>
      </c>
      <c r="I28" s="28"/>
      <c r="J28" s="28"/>
      <c r="K28" s="29"/>
      <c r="L28" s="29"/>
      <c r="M28" s="29"/>
      <c r="N28" s="29"/>
      <c r="O28" s="103"/>
      <c r="P28" s="115">
        <f>ROUND(((ROUND(H28,2)*20)*1/100),2)</f>
        <v>0</v>
      </c>
      <c r="Q28" s="107"/>
      <c r="R28" s="29"/>
      <c r="S28" s="29"/>
      <c r="T28" s="29"/>
      <c r="U28" s="29"/>
      <c r="V28" s="168"/>
      <c r="W28" s="78"/>
    </row>
    <row r="29" spans="1:26" ht="18" customHeight="1">
      <c r="A29" s="22"/>
      <c r="B29" s="50"/>
      <c r="C29" s="44"/>
      <c r="D29" s="22"/>
      <c r="E29" s="157"/>
      <c r="F29" s="153" t="s">
        <v>45</v>
      </c>
      <c r="G29" s="133"/>
      <c r="H29" s="40">
        <f>SUM('SO 7033'!K74:'SO 7033'!K79)</f>
        <v>0</v>
      </c>
      <c r="I29" s="32"/>
      <c r="J29" s="32"/>
      <c r="K29" s="33"/>
      <c r="L29" s="33"/>
      <c r="M29" s="33"/>
      <c r="N29" s="33"/>
      <c r="O29" s="100"/>
      <c r="P29" s="108">
        <f>ROUND(((ROUND(H29,2)*0)/100),2)</f>
        <v>0</v>
      </c>
      <c r="Q29" s="104"/>
      <c r="R29" s="33"/>
      <c r="S29" s="33"/>
      <c r="T29" s="33"/>
      <c r="U29" s="33"/>
      <c r="V29" s="164"/>
      <c r="W29" s="78"/>
    </row>
    <row r="30" spans="1:26" ht="18" customHeight="1">
      <c r="A30" s="22"/>
      <c r="B30" s="50"/>
      <c r="C30" s="44"/>
      <c r="D30" s="22"/>
      <c r="E30" s="157"/>
      <c r="F30" s="154" t="s">
        <v>46</v>
      </c>
      <c r="G30" s="150"/>
      <c r="H30" s="138"/>
      <c r="I30" s="139"/>
      <c r="J30" s="28"/>
      <c r="K30" s="29"/>
      <c r="L30" s="29"/>
      <c r="M30" s="29"/>
      <c r="N30" s="29"/>
      <c r="O30" s="103"/>
      <c r="P30" s="140">
        <f>SUM(P27:P29)</f>
        <v>0</v>
      </c>
      <c r="Q30" s="104"/>
      <c r="R30" s="33"/>
      <c r="S30" s="33"/>
      <c r="T30" s="33"/>
      <c r="U30" s="33"/>
      <c r="V30" s="164"/>
      <c r="W30" s="78"/>
    </row>
    <row r="31" spans="1:26" ht="18" customHeight="1">
      <c r="A31" s="22"/>
      <c r="B31" s="46"/>
      <c r="C31" s="37"/>
      <c r="D31" s="135"/>
      <c r="E31" s="158"/>
      <c r="F31" s="131"/>
      <c r="G31" s="136"/>
      <c r="H31" s="41"/>
      <c r="I31" s="32"/>
      <c r="J31" s="32"/>
      <c r="K31" s="33"/>
      <c r="L31" s="33"/>
      <c r="M31" s="33"/>
      <c r="N31" s="33"/>
      <c r="O31" s="100"/>
      <c r="P31" s="116"/>
      <c r="Q31" s="104"/>
      <c r="R31" s="33"/>
      <c r="S31" s="33"/>
      <c r="T31" s="33"/>
      <c r="U31" s="33"/>
      <c r="V31" s="164"/>
      <c r="W31" s="78"/>
    </row>
    <row r="32" spans="1:26" ht="18" customHeight="1">
      <c r="A32" s="22"/>
      <c r="B32" s="159" t="s">
        <v>56</v>
      </c>
      <c r="C32" s="137"/>
      <c r="D32" s="26"/>
      <c r="E32" s="160" t="s">
        <v>57</v>
      </c>
      <c r="F32" s="97"/>
      <c r="G32" s="26"/>
      <c r="H32" s="42"/>
      <c r="I32" s="30"/>
      <c r="J32" s="30"/>
      <c r="K32" s="31"/>
      <c r="L32" s="31"/>
      <c r="M32" s="31"/>
      <c r="N32" s="31"/>
      <c r="O32" s="31"/>
      <c r="P32" s="25"/>
      <c r="Q32" s="31"/>
      <c r="R32" s="31"/>
      <c r="S32" s="31"/>
      <c r="T32" s="31"/>
      <c r="U32" s="31"/>
      <c r="V32" s="166"/>
      <c r="W32" s="78"/>
    </row>
    <row r="33" spans="1:23" ht="18" customHeight="1">
      <c r="A33" s="22"/>
      <c r="B33" s="49"/>
      <c r="C33" s="43"/>
      <c r="D33" s="24"/>
      <c r="E33" s="24"/>
      <c r="F33" s="24"/>
      <c r="G33" s="24"/>
      <c r="H33" s="24"/>
      <c r="I33" s="24"/>
      <c r="J33" s="24"/>
      <c r="K33" s="25"/>
      <c r="L33" s="25"/>
      <c r="M33" s="25"/>
      <c r="N33" s="25"/>
      <c r="O33" s="25"/>
      <c r="P33" s="25"/>
      <c r="Q33" s="25"/>
      <c r="R33" s="25"/>
      <c r="S33" s="25"/>
      <c r="T33" s="25"/>
      <c r="U33" s="25"/>
      <c r="V33" s="169"/>
      <c r="W33" s="78"/>
    </row>
    <row r="34" spans="1:23" ht="18" customHeight="1">
      <c r="A34" s="22"/>
      <c r="B34" s="50"/>
      <c r="C34" s="44"/>
      <c r="D34" s="3"/>
      <c r="E34" s="3"/>
      <c r="F34" s="3"/>
      <c r="G34" s="3"/>
      <c r="H34" s="3"/>
      <c r="I34" s="3"/>
      <c r="J34" s="3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70"/>
      <c r="W34" s="78"/>
    </row>
    <row r="35" spans="1:23" ht="18" customHeight="1">
      <c r="A35" s="22"/>
      <c r="B35" s="50"/>
      <c r="C35" s="44"/>
      <c r="D35" s="3"/>
      <c r="E35" s="3"/>
      <c r="F35" s="3"/>
      <c r="G35" s="3"/>
      <c r="H35" s="3"/>
      <c r="I35" s="3"/>
      <c r="J35" s="3"/>
      <c r="K35" s="14"/>
      <c r="L35" s="14"/>
      <c r="M35" s="14"/>
      <c r="N35" s="14"/>
      <c r="O35" s="14"/>
      <c r="P35" s="14"/>
      <c r="Q35" s="14"/>
      <c r="R35" s="14"/>
      <c r="S35" s="14"/>
      <c r="T35" s="14"/>
      <c r="U35" s="14"/>
      <c r="V35" s="170"/>
      <c r="W35" s="78"/>
    </row>
    <row r="36" spans="1:23" ht="18" customHeight="1">
      <c r="A36" s="22"/>
      <c r="B36" s="50"/>
      <c r="C36" s="44"/>
      <c r="D36" s="3"/>
      <c r="E36" s="3"/>
      <c r="F36" s="3"/>
      <c r="G36" s="3"/>
      <c r="H36" s="3"/>
      <c r="I36" s="3"/>
      <c r="J36" s="3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70"/>
      <c r="W36" s="78"/>
    </row>
    <row r="37" spans="1:23" ht="18" customHeight="1">
      <c r="A37" s="22"/>
      <c r="B37" s="46"/>
      <c r="C37" s="37"/>
      <c r="D37" s="11"/>
      <c r="E37" s="11"/>
      <c r="F37" s="11"/>
      <c r="G37" s="11"/>
      <c r="H37" s="11"/>
      <c r="I37" s="11"/>
      <c r="J37" s="11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171"/>
      <c r="W37" s="78"/>
    </row>
    <row r="38" spans="1:23" ht="18" customHeight="1">
      <c r="A38" s="22"/>
      <c r="B38" s="172"/>
      <c r="C38" s="173"/>
      <c r="D38" s="174"/>
      <c r="E38" s="174"/>
      <c r="F38" s="174"/>
      <c r="G38" s="174"/>
      <c r="H38" s="174"/>
      <c r="I38" s="174"/>
      <c r="J38" s="174"/>
      <c r="K38" s="175"/>
      <c r="L38" s="175"/>
      <c r="M38" s="175"/>
      <c r="N38" s="175"/>
      <c r="O38" s="175"/>
      <c r="P38" s="175"/>
      <c r="Q38" s="175"/>
      <c r="R38" s="175"/>
      <c r="S38" s="175"/>
      <c r="T38" s="175"/>
      <c r="U38" s="175"/>
      <c r="V38" s="176"/>
      <c r="W38" s="78"/>
    </row>
    <row r="39" spans="1:23" ht="18" customHeight="1">
      <c r="A39" s="22"/>
      <c r="B39" s="50"/>
      <c r="C39" s="3"/>
      <c r="D39" s="3"/>
      <c r="E39" s="3"/>
      <c r="F39" s="3"/>
      <c r="G39" s="3"/>
      <c r="H39" s="3"/>
      <c r="I39" s="3"/>
      <c r="J39" s="3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14"/>
      <c r="V39" s="14"/>
      <c r="W39" s="301"/>
    </row>
    <row r="40" spans="1:23" ht="18" customHeight="1">
      <c r="A40" s="22"/>
      <c r="B40" s="50"/>
      <c r="C40" s="3"/>
      <c r="D40" s="3"/>
      <c r="E40" s="3"/>
      <c r="F40" s="3"/>
      <c r="G40" s="3"/>
      <c r="H40" s="3"/>
      <c r="I40" s="3"/>
      <c r="J40" s="3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14"/>
      <c r="V40" s="14"/>
      <c r="W40" s="301"/>
    </row>
    <row r="41" spans="1:23">
      <c r="A41" s="22"/>
      <c r="B41" s="50"/>
      <c r="C41" s="3"/>
      <c r="D41" s="3"/>
      <c r="E41" s="3"/>
      <c r="F41" s="3"/>
      <c r="G41" s="3"/>
      <c r="H41" s="3"/>
      <c r="I41" s="3"/>
      <c r="J41" s="3"/>
      <c r="K41" s="14"/>
      <c r="L41" s="14"/>
      <c r="M41" s="14"/>
      <c r="N41" s="14"/>
      <c r="O41" s="14"/>
      <c r="P41" s="14"/>
      <c r="Q41" s="14"/>
      <c r="R41" s="14"/>
      <c r="S41" s="14"/>
      <c r="T41" s="14"/>
      <c r="U41" s="14"/>
      <c r="V41" s="14"/>
      <c r="W41" s="301"/>
    </row>
    <row r="42" spans="1:23">
      <c r="A42" s="183"/>
      <c r="B42" s="279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4"/>
      <c r="W42" s="301"/>
    </row>
    <row r="43" spans="1:23">
      <c r="A43" s="183"/>
      <c r="B43" s="280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78"/>
    </row>
    <row r="44" spans="1:23" ht="34.950000000000003" customHeight="1">
      <c r="A44" s="183"/>
      <c r="B44" s="281" t="s">
        <v>0</v>
      </c>
      <c r="C44" s="184"/>
      <c r="D44" s="184"/>
      <c r="E44" s="184"/>
      <c r="F44" s="184"/>
      <c r="G44" s="184"/>
      <c r="H44" s="184"/>
      <c r="I44" s="184"/>
      <c r="J44" s="184"/>
      <c r="K44" s="184"/>
      <c r="L44" s="184"/>
      <c r="M44" s="184"/>
      <c r="N44" s="184"/>
      <c r="O44" s="184"/>
      <c r="P44" s="184"/>
      <c r="Q44" s="184"/>
      <c r="R44" s="184"/>
      <c r="S44" s="184"/>
      <c r="T44" s="184"/>
      <c r="U44" s="184"/>
      <c r="V44" s="212"/>
      <c r="W44" s="78"/>
    </row>
    <row r="45" spans="1:23">
      <c r="A45" s="183"/>
      <c r="B45" s="282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5"/>
      <c r="U45" s="25"/>
      <c r="V45" s="169"/>
      <c r="W45" s="78"/>
    </row>
    <row r="46" spans="1:23" ht="19.95" customHeight="1">
      <c r="A46" s="278"/>
      <c r="B46" s="283" t="s">
        <v>28</v>
      </c>
      <c r="C46" s="185"/>
      <c r="D46" s="185"/>
      <c r="E46" s="186"/>
      <c r="F46" s="187" t="s">
        <v>26</v>
      </c>
      <c r="G46" s="185"/>
      <c r="H46" s="186"/>
      <c r="I46" s="182"/>
      <c r="J46" s="3"/>
      <c r="K46" s="3"/>
      <c r="L46" s="3"/>
      <c r="M46" s="3"/>
      <c r="N46" s="3"/>
      <c r="O46" s="3"/>
      <c r="P46" s="3"/>
      <c r="Q46" s="14"/>
      <c r="R46" s="14"/>
      <c r="S46" s="14"/>
      <c r="T46" s="14"/>
      <c r="U46" s="14"/>
      <c r="V46" s="170"/>
      <c r="W46" s="78"/>
    </row>
    <row r="47" spans="1:23" ht="19.95" customHeight="1">
      <c r="A47" s="278"/>
      <c r="B47" s="283" t="s">
        <v>29</v>
      </c>
      <c r="C47" s="185"/>
      <c r="D47" s="185"/>
      <c r="E47" s="186"/>
      <c r="F47" s="187" t="s">
        <v>24</v>
      </c>
      <c r="G47" s="185"/>
      <c r="H47" s="186"/>
      <c r="I47" s="182"/>
      <c r="J47" s="3"/>
      <c r="K47" s="3"/>
      <c r="L47" s="3"/>
      <c r="M47" s="3"/>
      <c r="N47" s="3"/>
      <c r="O47" s="3"/>
      <c r="P47" s="3"/>
      <c r="Q47" s="14"/>
      <c r="R47" s="14"/>
      <c r="S47" s="14"/>
      <c r="T47" s="14"/>
      <c r="U47" s="14"/>
      <c r="V47" s="170"/>
      <c r="W47" s="78"/>
    </row>
    <row r="48" spans="1:23" ht="19.95" customHeight="1">
      <c r="A48" s="278"/>
      <c r="B48" s="283" t="s">
        <v>30</v>
      </c>
      <c r="C48" s="185"/>
      <c r="D48" s="185"/>
      <c r="E48" s="186"/>
      <c r="F48" s="187" t="s">
        <v>944</v>
      </c>
      <c r="G48" s="185"/>
      <c r="H48" s="186"/>
      <c r="I48" s="182"/>
      <c r="J48" s="3"/>
      <c r="K48" s="3"/>
      <c r="L48" s="3"/>
      <c r="M48" s="3"/>
      <c r="N48" s="3"/>
      <c r="O48" s="3"/>
      <c r="P48" s="3"/>
      <c r="Q48" s="14"/>
      <c r="R48" s="14"/>
      <c r="S48" s="14"/>
      <c r="T48" s="14"/>
      <c r="U48" s="14"/>
      <c r="V48" s="170"/>
      <c r="W48" s="78"/>
    </row>
    <row r="49" spans="1:26" ht="30" customHeight="1">
      <c r="A49" s="278"/>
      <c r="B49" s="284" t="s">
        <v>1</v>
      </c>
      <c r="C49" s="188"/>
      <c r="D49" s="188"/>
      <c r="E49" s="188"/>
      <c r="F49" s="188"/>
      <c r="G49" s="188"/>
      <c r="H49" s="188"/>
      <c r="I49" s="189"/>
      <c r="J49" s="3"/>
      <c r="K49" s="3"/>
      <c r="L49" s="3"/>
      <c r="M49" s="3"/>
      <c r="N49" s="3"/>
      <c r="O49" s="3"/>
      <c r="P49" s="3"/>
      <c r="Q49" s="14"/>
      <c r="R49" s="14"/>
      <c r="S49" s="14"/>
      <c r="T49" s="14"/>
      <c r="U49" s="14"/>
      <c r="V49" s="170"/>
      <c r="W49" s="78"/>
    </row>
    <row r="50" spans="1:26">
      <c r="A50" s="22"/>
      <c r="B50" s="285" t="s">
        <v>741</v>
      </c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14"/>
      <c r="R50" s="14"/>
      <c r="S50" s="14"/>
      <c r="T50" s="14"/>
      <c r="U50" s="14"/>
      <c r="V50" s="170"/>
      <c r="W50" s="78"/>
    </row>
    <row r="51" spans="1:26">
      <c r="A51" s="22"/>
      <c r="B51" s="50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14"/>
      <c r="R51" s="14"/>
      <c r="S51" s="14"/>
      <c r="T51" s="14"/>
      <c r="U51" s="14"/>
      <c r="V51" s="170"/>
      <c r="W51" s="78"/>
    </row>
    <row r="52" spans="1:26">
      <c r="A52" s="22"/>
      <c r="B52" s="50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14"/>
      <c r="R52" s="14"/>
      <c r="S52" s="14"/>
      <c r="T52" s="14"/>
      <c r="U52" s="14"/>
      <c r="V52" s="170"/>
      <c r="W52" s="78"/>
    </row>
    <row r="53" spans="1:26">
      <c r="A53" s="22"/>
      <c r="B53" s="285" t="s">
        <v>62</v>
      </c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14"/>
      <c r="R53" s="14"/>
      <c r="S53" s="14"/>
      <c r="T53" s="14"/>
      <c r="U53" s="14"/>
      <c r="V53" s="170"/>
      <c r="W53" s="78"/>
    </row>
    <row r="54" spans="1:26">
      <c r="A54" s="2"/>
      <c r="B54" s="286" t="s">
        <v>59</v>
      </c>
      <c r="C54" s="181"/>
      <c r="D54" s="180"/>
      <c r="E54" s="180" t="s">
        <v>53</v>
      </c>
      <c r="F54" s="180" t="s">
        <v>54</v>
      </c>
      <c r="G54" s="180" t="s">
        <v>38</v>
      </c>
      <c r="H54" s="180" t="s">
        <v>60</v>
      </c>
      <c r="I54" s="180" t="s">
        <v>61</v>
      </c>
      <c r="J54" s="179"/>
      <c r="K54" s="179"/>
      <c r="L54" s="179"/>
      <c r="M54" s="179"/>
      <c r="N54" s="179"/>
      <c r="O54" s="179"/>
      <c r="P54" s="179"/>
      <c r="Q54" s="177"/>
      <c r="R54" s="177"/>
      <c r="S54" s="177"/>
      <c r="T54" s="177"/>
      <c r="U54" s="177"/>
      <c r="V54" s="213"/>
      <c r="W54" s="78"/>
    </row>
    <row r="55" spans="1:26">
      <c r="A55" s="13"/>
      <c r="B55" s="287" t="s">
        <v>71</v>
      </c>
      <c r="C55" s="198"/>
      <c r="D55" s="198"/>
      <c r="E55" s="194"/>
      <c r="F55" s="194"/>
      <c r="G55" s="194"/>
      <c r="H55" s="195"/>
      <c r="I55" s="195"/>
      <c r="J55" s="195"/>
      <c r="K55" s="195"/>
      <c r="L55" s="195"/>
      <c r="M55" s="195"/>
      <c r="N55" s="195"/>
      <c r="O55" s="195"/>
      <c r="P55" s="195"/>
      <c r="Q55" s="196"/>
      <c r="R55" s="196"/>
      <c r="S55" s="196"/>
      <c r="T55" s="196"/>
      <c r="U55" s="196"/>
      <c r="V55" s="214"/>
      <c r="W55" s="302"/>
      <c r="X55" s="197"/>
      <c r="Y55" s="197"/>
      <c r="Z55" s="197"/>
    </row>
    <row r="56" spans="1:26">
      <c r="A56" s="13"/>
      <c r="B56" s="288" t="s">
        <v>742</v>
      </c>
      <c r="C56" s="201"/>
      <c r="D56" s="201"/>
      <c r="E56" s="199">
        <f>'SO 7033'!L77</f>
        <v>0</v>
      </c>
      <c r="F56" s="199">
        <f>'SO 7033'!M77</f>
        <v>0</v>
      </c>
      <c r="G56" s="199">
        <f>'SO 7033'!I77</f>
        <v>0</v>
      </c>
      <c r="H56" s="200">
        <f>'SO 7033'!S77</f>
        <v>0</v>
      </c>
      <c r="I56" s="200">
        <f>'SO 7033'!V77</f>
        <v>0</v>
      </c>
      <c r="J56" s="200"/>
      <c r="K56" s="200"/>
      <c r="L56" s="200"/>
      <c r="M56" s="200"/>
      <c r="N56" s="200"/>
      <c r="O56" s="200"/>
      <c r="P56" s="200"/>
      <c r="Q56" s="197"/>
      <c r="R56" s="197"/>
      <c r="S56" s="197"/>
      <c r="T56" s="197"/>
      <c r="U56" s="197"/>
      <c r="V56" s="215"/>
      <c r="W56" s="302"/>
      <c r="X56" s="197"/>
      <c r="Y56" s="197"/>
      <c r="Z56" s="197"/>
    </row>
    <row r="57" spans="1:26">
      <c r="A57" s="13"/>
      <c r="B57" s="289" t="s">
        <v>71</v>
      </c>
      <c r="C57" s="202"/>
      <c r="D57" s="202"/>
      <c r="E57" s="203">
        <f>'SO 7033'!L79</f>
        <v>0</v>
      </c>
      <c r="F57" s="203">
        <f>'SO 7033'!M79</f>
        <v>0</v>
      </c>
      <c r="G57" s="203">
        <f>'SO 7033'!I79</f>
        <v>0</v>
      </c>
      <c r="H57" s="204">
        <f>'SO 7033'!S79</f>
        <v>0</v>
      </c>
      <c r="I57" s="204">
        <f>'SO 7033'!V79</f>
        <v>0</v>
      </c>
      <c r="J57" s="204"/>
      <c r="K57" s="204"/>
      <c r="L57" s="204"/>
      <c r="M57" s="204"/>
      <c r="N57" s="204"/>
      <c r="O57" s="204"/>
      <c r="P57" s="204"/>
      <c r="Q57" s="197"/>
      <c r="R57" s="197"/>
      <c r="S57" s="197"/>
      <c r="T57" s="197"/>
      <c r="U57" s="197"/>
      <c r="V57" s="215"/>
      <c r="W57" s="302"/>
      <c r="X57" s="197"/>
      <c r="Y57" s="197"/>
      <c r="Z57" s="197"/>
    </row>
    <row r="58" spans="1:26">
      <c r="A58" s="1"/>
      <c r="B58" s="290"/>
      <c r="C58" s="1"/>
      <c r="D58" s="1"/>
      <c r="E58" s="191"/>
      <c r="F58" s="191"/>
      <c r="G58" s="191"/>
      <c r="H58" s="192"/>
      <c r="I58" s="192"/>
      <c r="J58" s="192"/>
      <c r="K58" s="192"/>
      <c r="L58" s="192"/>
      <c r="M58" s="192"/>
      <c r="N58" s="192"/>
      <c r="O58" s="192"/>
      <c r="P58" s="192"/>
      <c r="V58" s="216"/>
      <c r="W58" s="78"/>
    </row>
    <row r="59" spans="1:26">
      <c r="A59" s="205"/>
      <c r="B59" s="291" t="s">
        <v>88</v>
      </c>
      <c r="C59" s="207"/>
      <c r="D59" s="207"/>
      <c r="E59" s="208">
        <f>'SO 7033'!L80</f>
        <v>0</v>
      </c>
      <c r="F59" s="208">
        <f>'SO 7033'!M80</f>
        <v>0</v>
      </c>
      <c r="G59" s="208">
        <f>'SO 7033'!I80</f>
        <v>0</v>
      </c>
      <c r="H59" s="209">
        <f>'SO 7033'!S80</f>
        <v>0</v>
      </c>
      <c r="I59" s="209">
        <f>'SO 7033'!V80</f>
        <v>0</v>
      </c>
      <c r="J59" s="210"/>
      <c r="K59" s="210"/>
      <c r="L59" s="210"/>
      <c r="M59" s="210"/>
      <c r="N59" s="210"/>
      <c r="O59" s="210"/>
      <c r="P59" s="210"/>
      <c r="Q59" s="211"/>
      <c r="R59" s="211"/>
      <c r="S59" s="211"/>
      <c r="T59" s="211"/>
      <c r="U59" s="211"/>
      <c r="V59" s="217"/>
      <c r="W59" s="302"/>
      <c r="X59" s="206"/>
      <c r="Y59" s="206"/>
      <c r="Z59" s="206"/>
    </row>
    <row r="60" spans="1:26">
      <c r="A60" s="22"/>
      <c r="B60" s="50"/>
      <c r="C60" s="3"/>
      <c r="D60" s="3"/>
      <c r="E60" s="21"/>
      <c r="F60" s="21"/>
      <c r="G60" s="21"/>
      <c r="H60" s="218"/>
      <c r="I60" s="218"/>
      <c r="J60" s="218"/>
      <c r="K60" s="218"/>
      <c r="L60" s="218"/>
      <c r="M60" s="218"/>
      <c r="N60" s="218"/>
      <c r="O60" s="218"/>
      <c r="P60" s="218"/>
      <c r="Q60" s="14"/>
      <c r="R60" s="14"/>
      <c r="S60" s="14"/>
      <c r="T60" s="14"/>
      <c r="U60" s="14"/>
      <c r="V60" s="14"/>
      <c r="W60" s="78"/>
    </row>
    <row r="61" spans="1:26">
      <c r="A61" s="22"/>
      <c r="B61" s="50"/>
      <c r="C61" s="3"/>
      <c r="D61" s="3"/>
      <c r="E61" s="21"/>
      <c r="F61" s="21"/>
      <c r="G61" s="21"/>
      <c r="H61" s="218"/>
      <c r="I61" s="218"/>
      <c r="J61" s="218"/>
      <c r="K61" s="218"/>
      <c r="L61" s="218"/>
      <c r="M61" s="218"/>
      <c r="N61" s="218"/>
      <c r="O61" s="218"/>
      <c r="P61" s="218"/>
      <c r="Q61" s="14"/>
      <c r="R61" s="14"/>
      <c r="S61" s="14"/>
      <c r="T61" s="14"/>
      <c r="U61" s="14"/>
      <c r="V61" s="14"/>
      <c r="W61" s="78"/>
    </row>
    <row r="62" spans="1:26">
      <c r="A62" s="22"/>
      <c r="B62" s="46"/>
      <c r="C62" s="11"/>
      <c r="D62" s="11"/>
      <c r="E62" s="34"/>
      <c r="F62" s="34"/>
      <c r="G62" s="34"/>
      <c r="H62" s="219"/>
      <c r="I62" s="219"/>
      <c r="J62" s="219"/>
      <c r="K62" s="219"/>
      <c r="L62" s="219"/>
      <c r="M62" s="219"/>
      <c r="N62" s="219"/>
      <c r="O62" s="219"/>
      <c r="P62" s="219"/>
      <c r="Q62" s="23"/>
      <c r="R62" s="23"/>
      <c r="S62" s="23"/>
      <c r="T62" s="23"/>
      <c r="U62" s="23"/>
      <c r="V62" s="23"/>
      <c r="W62" s="78"/>
    </row>
    <row r="63" spans="1:26" ht="34.950000000000003" customHeight="1">
      <c r="A63" s="1"/>
      <c r="B63" s="292" t="s">
        <v>89</v>
      </c>
      <c r="C63" s="220"/>
      <c r="D63" s="220"/>
      <c r="E63" s="220"/>
      <c r="F63" s="220"/>
      <c r="G63" s="220"/>
      <c r="H63" s="220"/>
      <c r="I63" s="220"/>
      <c r="J63" s="220"/>
      <c r="K63" s="220"/>
      <c r="L63" s="220"/>
      <c r="M63" s="220"/>
      <c r="N63" s="220"/>
      <c r="O63" s="220"/>
      <c r="P63" s="220"/>
      <c r="Q63" s="220"/>
      <c r="R63" s="220"/>
      <c r="S63" s="220"/>
      <c r="T63" s="220"/>
      <c r="U63" s="220"/>
      <c r="V63" s="220"/>
      <c r="W63" s="78"/>
    </row>
    <row r="64" spans="1:26">
      <c r="A64" s="22"/>
      <c r="B64" s="123"/>
      <c r="C64" s="26"/>
      <c r="D64" s="26"/>
      <c r="E64" s="125"/>
      <c r="F64" s="125"/>
      <c r="G64" s="125"/>
      <c r="H64" s="239"/>
      <c r="I64" s="239"/>
      <c r="J64" s="239"/>
      <c r="K64" s="239"/>
      <c r="L64" s="239"/>
      <c r="M64" s="239"/>
      <c r="N64" s="239"/>
      <c r="O64" s="239"/>
      <c r="P64" s="239"/>
      <c r="Q64" s="27"/>
      <c r="R64" s="27"/>
      <c r="S64" s="27"/>
      <c r="T64" s="27"/>
      <c r="U64" s="27"/>
      <c r="V64" s="27"/>
      <c r="W64" s="78"/>
    </row>
    <row r="65" spans="1:26" ht="19.95" customHeight="1">
      <c r="A65" s="278"/>
      <c r="B65" s="293" t="s">
        <v>28</v>
      </c>
      <c r="C65" s="232"/>
      <c r="D65" s="232"/>
      <c r="E65" s="233"/>
      <c r="F65" s="234"/>
      <c r="G65" s="234"/>
      <c r="H65" s="235" t="s">
        <v>26</v>
      </c>
      <c r="I65" s="236"/>
      <c r="J65" s="237"/>
      <c r="K65" s="237"/>
      <c r="L65" s="237"/>
      <c r="M65" s="237"/>
      <c r="N65" s="237"/>
      <c r="O65" s="237"/>
      <c r="P65" s="238"/>
      <c r="Q65" s="25"/>
      <c r="R65" s="25"/>
      <c r="S65" s="25"/>
      <c r="T65" s="25"/>
      <c r="U65" s="25"/>
      <c r="V65" s="25"/>
      <c r="W65" s="78"/>
    </row>
    <row r="66" spans="1:26" ht="19.95" customHeight="1">
      <c r="A66" s="278"/>
      <c r="B66" s="283" t="s">
        <v>29</v>
      </c>
      <c r="C66" s="185"/>
      <c r="D66" s="185"/>
      <c r="E66" s="186"/>
      <c r="F66" s="228"/>
      <c r="G66" s="228"/>
      <c r="H66" s="229" t="s">
        <v>24</v>
      </c>
      <c r="I66" s="229"/>
      <c r="J66" s="218"/>
      <c r="K66" s="218"/>
      <c r="L66" s="218"/>
      <c r="M66" s="218"/>
      <c r="N66" s="218"/>
      <c r="O66" s="218"/>
      <c r="P66" s="218"/>
      <c r="Q66" s="14"/>
      <c r="R66" s="14"/>
      <c r="S66" s="14"/>
      <c r="T66" s="14"/>
      <c r="U66" s="14"/>
      <c r="V66" s="14"/>
      <c r="W66" s="78"/>
    </row>
    <row r="67" spans="1:26" ht="19.95" customHeight="1">
      <c r="A67" s="278"/>
      <c r="B67" s="283" t="s">
        <v>30</v>
      </c>
      <c r="C67" s="185"/>
      <c r="D67" s="185"/>
      <c r="E67" s="186"/>
      <c r="F67" s="228"/>
      <c r="G67" s="228"/>
      <c r="H67" s="229" t="s">
        <v>946</v>
      </c>
      <c r="I67" s="229"/>
      <c r="J67" s="218"/>
      <c r="K67" s="218"/>
      <c r="L67" s="218"/>
      <c r="M67" s="218"/>
      <c r="N67" s="218"/>
      <c r="O67" s="218"/>
      <c r="P67" s="218"/>
      <c r="Q67" s="14"/>
      <c r="R67" s="14"/>
      <c r="S67" s="14"/>
      <c r="T67" s="14"/>
      <c r="U67" s="14"/>
      <c r="V67" s="14"/>
      <c r="W67" s="78"/>
    </row>
    <row r="68" spans="1:26" ht="19.95" customHeight="1">
      <c r="A68" s="22"/>
      <c r="B68" s="285" t="s">
        <v>100</v>
      </c>
      <c r="C68" s="3"/>
      <c r="D68" s="3"/>
      <c r="E68" s="21"/>
      <c r="F68" s="21"/>
      <c r="G68" s="21"/>
      <c r="H68" s="218"/>
      <c r="I68" s="218"/>
      <c r="J68" s="218"/>
      <c r="K68" s="218"/>
      <c r="L68" s="218"/>
      <c r="M68" s="218"/>
      <c r="N68" s="218"/>
      <c r="O68" s="218"/>
      <c r="P68" s="218"/>
      <c r="Q68" s="14"/>
      <c r="R68" s="14"/>
      <c r="S68" s="14"/>
      <c r="T68" s="14"/>
      <c r="U68" s="14"/>
      <c r="V68" s="14"/>
      <c r="W68" s="78"/>
    </row>
    <row r="69" spans="1:26" ht="19.95" customHeight="1">
      <c r="A69" s="22"/>
      <c r="B69" s="285" t="s">
        <v>741</v>
      </c>
      <c r="C69" s="3"/>
      <c r="D69" s="3"/>
      <c r="E69" s="21"/>
      <c r="F69" s="21"/>
      <c r="G69" s="21"/>
      <c r="H69" s="218"/>
      <c r="I69" s="218"/>
      <c r="J69" s="218"/>
      <c r="K69" s="218"/>
      <c r="L69" s="218"/>
      <c r="M69" s="218"/>
      <c r="N69" s="218"/>
      <c r="O69" s="218"/>
      <c r="P69" s="218"/>
      <c r="Q69" s="14"/>
      <c r="R69" s="14"/>
      <c r="S69" s="14"/>
      <c r="T69" s="14"/>
      <c r="U69" s="14"/>
      <c r="V69" s="14"/>
      <c r="W69" s="78"/>
    </row>
    <row r="70" spans="1:26" ht="19.95" customHeight="1">
      <c r="A70" s="22"/>
      <c r="B70" s="50"/>
      <c r="C70" s="3"/>
      <c r="D70" s="3"/>
      <c r="E70" s="21"/>
      <c r="F70" s="21"/>
      <c r="G70" s="21"/>
      <c r="H70" s="218"/>
      <c r="I70" s="218"/>
      <c r="J70" s="218"/>
      <c r="K70" s="218"/>
      <c r="L70" s="218"/>
      <c r="M70" s="218"/>
      <c r="N70" s="218"/>
      <c r="O70" s="218"/>
      <c r="P70" s="218"/>
      <c r="Q70" s="14"/>
      <c r="R70" s="14"/>
      <c r="S70" s="14"/>
      <c r="T70" s="14"/>
      <c r="U70" s="14"/>
      <c r="V70" s="14"/>
      <c r="W70" s="78"/>
    </row>
    <row r="71" spans="1:26" ht="19.95" customHeight="1">
      <c r="A71" s="22"/>
      <c r="B71" s="50"/>
      <c r="C71" s="3"/>
      <c r="D71" s="3"/>
      <c r="E71" s="21"/>
      <c r="F71" s="21"/>
      <c r="G71" s="21"/>
      <c r="H71" s="218"/>
      <c r="I71" s="218"/>
      <c r="J71" s="218"/>
      <c r="K71" s="218"/>
      <c r="L71" s="218"/>
      <c r="M71" s="218"/>
      <c r="N71" s="218"/>
      <c r="O71" s="218"/>
      <c r="P71" s="218"/>
      <c r="Q71" s="14"/>
      <c r="R71" s="14"/>
      <c r="S71" s="14"/>
      <c r="T71" s="14"/>
      <c r="U71" s="14"/>
      <c r="V71" s="14"/>
      <c r="W71" s="78"/>
    </row>
    <row r="72" spans="1:26" ht="19.95" customHeight="1">
      <c r="A72" s="22"/>
      <c r="B72" s="294" t="s">
        <v>62</v>
      </c>
      <c r="C72" s="230"/>
      <c r="D72" s="230"/>
      <c r="E72" s="21"/>
      <c r="F72" s="21"/>
      <c r="G72" s="21"/>
      <c r="H72" s="218"/>
      <c r="I72" s="218"/>
      <c r="J72" s="218"/>
      <c r="K72" s="218"/>
      <c r="L72" s="218"/>
      <c r="M72" s="218"/>
      <c r="N72" s="218"/>
      <c r="O72" s="218"/>
      <c r="P72" s="218"/>
      <c r="Q72" s="14"/>
      <c r="R72" s="14"/>
      <c r="S72" s="14"/>
      <c r="T72" s="14"/>
      <c r="U72" s="14"/>
      <c r="V72" s="14"/>
      <c r="W72" s="78"/>
    </row>
    <row r="73" spans="1:26">
      <c r="A73" s="2"/>
      <c r="B73" s="295" t="s">
        <v>90</v>
      </c>
      <c r="C73" s="180" t="s">
        <v>91</v>
      </c>
      <c r="D73" s="180" t="s">
        <v>92</v>
      </c>
      <c r="E73" s="221"/>
      <c r="F73" s="221" t="s">
        <v>93</v>
      </c>
      <c r="G73" s="221" t="s">
        <v>94</v>
      </c>
      <c r="H73" s="222" t="s">
        <v>95</v>
      </c>
      <c r="I73" s="222" t="s">
        <v>96</v>
      </c>
      <c r="J73" s="222"/>
      <c r="K73" s="222"/>
      <c r="L73" s="222"/>
      <c r="M73" s="222"/>
      <c r="N73" s="222"/>
      <c r="O73" s="222"/>
      <c r="P73" s="222" t="s">
        <v>97</v>
      </c>
      <c r="Q73" s="223"/>
      <c r="R73" s="223"/>
      <c r="S73" s="180" t="s">
        <v>98</v>
      </c>
      <c r="T73" s="224"/>
      <c r="U73" s="224"/>
      <c r="V73" s="180" t="s">
        <v>99</v>
      </c>
      <c r="W73" s="78"/>
    </row>
    <row r="74" spans="1:26">
      <c r="A74" s="13"/>
      <c r="B74" s="296"/>
      <c r="C74" s="240"/>
      <c r="D74" s="198" t="s">
        <v>71</v>
      </c>
      <c r="E74" s="198"/>
      <c r="F74" s="194"/>
      <c r="G74" s="241"/>
      <c r="H74" s="194"/>
      <c r="I74" s="194"/>
      <c r="J74" s="195"/>
      <c r="K74" s="195"/>
      <c r="L74" s="195"/>
      <c r="M74" s="195"/>
      <c r="N74" s="195"/>
      <c r="O74" s="195"/>
      <c r="P74" s="195"/>
      <c r="Q74" s="193"/>
      <c r="R74" s="193"/>
      <c r="S74" s="193"/>
      <c r="T74" s="193"/>
      <c r="U74" s="193"/>
      <c r="V74" s="271"/>
      <c r="W74" s="302"/>
      <c r="X74" s="197"/>
      <c r="Y74" s="197"/>
      <c r="Z74" s="197"/>
    </row>
    <row r="75" spans="1:26">
      <c r="A75" s="13"/>
      <c r="B75" s="297"/>
      <c r="C75" s="243">
        <v>721</v>
      </c>
      <c r="D75" s="244" t="s">
        <v>743</v>
      </c>
      <c r="E75" s="244"/>
      <c r="F75" s="199"/>
      <c r="G75" s="242"/>
      <c r="H75" s="199"/>
      <c r="I75" s="199"/>
      <c r="J75" s="200"/>
      <c r="K75" s="200"/>
      <c r="L75" s="200"/>
      <c r="M75" s="200"/>
      <c r="N75" s="200"/>
      <c r="O75" s="200"/>
      <c r="P75" s="200"/>
      <c r="Q75" s="13"/>
      <c r="R75" s="13"/>
      <c r="S75" s="13"/>
      <c r="T75" s="13"/>
      <c r="U75" s="13"/>
      <c r="V75" s="272"/>
      <c r="W75" s="302"/>
      <c r="X75" s="197"/>
      <c r="Y75" s="197"/>
      <c r="Z75" s="197"/>
    </row>
    <row r="76" spans="1:26" ht="25.05" customHeight="1">
      <c r="A76" s="251"/>
      <c r="B76" s="298">
        <v>1</v>
      </c>
      <c r="C76" s="252" t="s">
        <v>744</v>
      </c>
      <c r="D76" s="253" t="s">
        <v>745</v>
      </c>
      <c r="E76" s="253"/>
      <c r="F76" s="246" t="s">
        <v>217</v>
      </c>
      <c r="G76" s="247">
        <v>1</v>
      </c>
      <c r="H76" s="254"/>
      <c r="I76" s="246">
        <f>ROUND(G76*(H76),2)</f>
        <v>0</v>
      </c>
      <c r="J76" s="248">
        <f>ROUND(G76*(N76),2)</f>
        <v>0</v>
      </c>
      <c r="K76" s="249">
        <f>ROUND(G76*(O76),2)</f>
        <v>0</v>
      </c>
      <c r="L76" s="249">
        <f>ROUND(G76*(H76),2)</f>
        <v>0</v>
      </c>
      <c r="M76" s="249"/>
      <c r="N76" s="249">
        <v>0</v>
      </c>
      <c r="O76" s="249"/>
      <c r="P76" s="255"/>
      <c r="Q76" s="255"/>
      <c r="R76" s="255"/>
      <c r="S76" s="250">
        <f>ROUND(G76*(P76),3)</f>
        <v>0</v>
      </c>
      <c r="T76" s="250"/>
      <c r="U76" s="250"/>
      <c r="V76" s="273"/>
      <c r="W76" s="78"/>
      <c r="Z76">
        <v>0</v>
      </c>
    </row>
    <row r="77" spans="1:26">
      <c r="A77" s="13"/>
      <c r="B77" s="297"/>
      <c r="C77" s="243">
        <v>721</v>
      </c>
      <c r="D77" s="244" t="s">
        <v>743</v>
      </c>
      <c r="E77" s="244"/>
      <c r="F77" s="199"/>
      <c r="G77" s="242"/>
      <c r="H77" s="199"/>
      <c r="I77" s="203">
        <f>ROUND((SUM(I75:I76))/1,2)</f>
        <v>0</v>
      </c>
      <c r="J77" s="200"/>
      <c r="K77" s="200"/>
      <c r="L77" s="200">
        <f>ROUND((SUM(L75:L76))/1,2)</f>
        <v>0</v>
      </c>
      <c r="M77" s="200">
        <f>ROUND((SUM(M75:M76))/1,2)</f>
        <v>0</v>
      </c>
      <c r="N77" s="200"/>
      <c r="O77" s="200"/>
      <c r="P77" s="266"/>
      <c r="Q77" s="1"/>
      <c r="R77" s="1"/>
      <c r="S77" s="266">
        <f>ROUND((SUM(S75:S76))/1,2)</f>
        <v>0</v>
      </c>
      <c r="T77" s="2"/>
      <c r="U77" s="2"/>
      <c r="V77" s="275">
        <f>ROUND((SUM(V75:V76))/1,2)</f>
        <v>0</v>
      </c>
      <c r="W77" s="78"/>
    </row>
    <row r="78" spans="1:26">
      <c r="A78" s="1"/>
      <c r="B78" s="290"/>
      <c r="C78" s="1"/>
      <c r="D78" s="1"/>
      <c r="E78" s="191"/>
      <c r="F78" s="191"/>
      <c r="G78" s="231"/>
      <c r="H78" s="191"/>
      <c r="I78" s="191"/>
      <c r="J78" s="192"/>
      <c r="K78" s="192"/>
      <c r="L78" s="192"/>
      <c r="M78" s="192"/>
      <c r="N78" s="192"/>
      <c r="O78" s="192"/>
      <c r="P78" s="192"/>
      <c r="Q78" s="1"/>
      <c r="R78" s="1"/>
      <c r="S78" s="1"/>
      <c r="T78" s="1"/>
      <c r="U78" s="1"/>
      <c r="V78" s="276"/>
      <c r="W78" s="78"/>
    </row>
    <row r="79" spans="1:26">
      <c r="A79" s="13"/>
      <c r="B79" s="297"/>
      <c r="C79" s="13"/>
      <c r="D79" s="202" t="s">
        <v>71</v>
      </c>
      <c r="E79" s="202"/>
      <c r="F79" s="199"/>
      <c r="G79" s="242"/>
      <c r="H79" s="199"/>
      <c r="I79" s="203">
        <f>ROUND((SUM(I74:I78))/2,2)</f>
        <v>0</v>
      </c>
      <c r="J79" s="200"/>
      <c r="K79" s="200"/>
      <c r="L79" s="200">
        <f>ROUND((SUM(L74:L78))/2,2)</f>
        <v>0</v>
      </c>
      <c r="M79" s="200">
        <f>ROUND((SUM(M74:M78))/2,2)</f>
        <v>0</v>
      </c>
      <c r="N79" s="200"/>
      <c r="O79" s="200"/>
      <c r="P79" s="266"/>
      <c r="Q79" s="1"/>
      <c r="R79" s="1"/>
      <c r="S79" s="266">
        <f>ROUND((SUM(S74:S78))/2,2)</f>
        <v>0</v>
      </c>
      <c r="T79" s="1"/>
      <c r="U79" s="1"/>
      <c r="V79" s="275">
        <f>ROUND((SUM(V74:V78))/2,2)</f>
        <v>0</v>
      </c>
      <c r="W79" s="78"/>
    </row>
    <row r="80" spans="1:26">
      <c r="A80" s="1"/>
      <c r="B80" s="300"/>
      <c r="C80" s="267"/>
      <c r="D80" s="268" t="s">
        <v>88</v>
      </c>
      <c r="E80" s="268"/>
      <c r="F80" s="270"/>
      <c r="G80" s="269"/>
      <c r="H80" s="270"/>
      <c r="I80" s="270">
        <f>ROUND((SUM(I74:I79))/3,2)</f>
        <v>0</v>
      </c>
      <c r="J80" s="304"/>
      <c r="K80" s="304">
        <f>ROUND((SUM(K74:K79))/3,2)</f>
        <v>0</v>
      </c>
      <c r="L80" s="304">
        <f>ROUND((SUM(L74:L79))/3,2)</f>
        <v>0</v>
      </c>
      <c r="M80" s="304">
        <f>ROUND((SUM(M74:M79))/3,2)</f>
        <v>0</v>
      </c>
      <c r="N80" s="304"/>
      <c r="O80" s="304"/>
      <c r="P80" s="269"/>
      <c r="Q80" s="267"/>
      <c r="R80" s="267"/>
      <c r="S80" s="269">
        <f>ROUND((SUM(S74:S79))/3,2)</f>
        <v>0</v>
      </c>
      <c r="T80" s="267"/>
      <c r="U80" s="267"/>
      <c r="V80" s="277">
        <f>ROUND((SUM(V74:V79))/3,2)</f>
        <v>0</v>
      </c>
      <c r="W80" s="78"/>
      <c r="Z80">
        <f>(SUM(Z74:Z79))</f>
        <v>0</v>
      </c>
    </row>
  </sheetData>
  <mergeCells count="50">
    <mergeCell ref="D76:E76"/>
    <mergeCell ref="D77:E77"/>
    <mergeCell ref="D79:E79"/>
    <mergeCell ref="D80:E80"/>
    <mergeCell ref="B65:E65"/>
    <mergeCell ref="B66:E66"/>
    <mergeCell ref="B67:E67"/>
    <mergeCell ref="I65:P65"/>
    <mergeCell ref="D74:E74"/>
    <mergeCell ref="D75:E75"/>
    <mergeCell ref="B55:D55"/>
    <mergeCell ref="B56:D56"/>
    <mergeCell ref="B57:D57"/>
    <mergeCell ref="B59:D59"/>
    <mergeCell ref="B63:V63"/>
    <mergeCell ref="H1:I1"/>
    <mergeCell ref="F31:G31"/>
    <mergeCell ref="B54:C54"/>
    <mergeCell ref="B44:V44"/>
    <mergeCell ref="B46:E46"/>
    <mergeCell ref="B47:E47"/>
    <mergeCell ref="B48:E48"/>
    <mergeCell ref="F46:H46"/>
    <mergeCell ref="F47:H47"/>
    <mergeCell ref="F48:H48"/>
    <mergeCell ref="B49:I49"/>
    <mergeCell ref="F25:H25"/>
    <mergeCell ref="F26:H26"/>
    <mergeCell ref="F27:H27"/>
    <mergeCell ref="F28:G28"/>
    <mergeCell ref="F29:G29"/>
    <mergeCell ref="F30:G30"/>
    <mergeCell ref="F19:H19"/>
    <mergeCell ref="F20:H20"/>
    <mergeCell ref="F21:H21"/>
    <mergeCell ref="F22:H22"/>
    <mergeCell ref="F23:H23"/>
    <mergeCell ref="F24:H24"/>
    <mergeCell ref="B11:H11"/>
    <mergeCell ref="F14:H14"/>
    <mergeCell ref="F15:H15"/>
    <mergeCell ref="F16:H16"/>
    <mergeCell ref="F17:H17"/>
    <mergeCell ref="F18:H18"/>
    <mergeCell ref="B1:C1"/>
    <mergeCell ref="E1:F1"/>
    <mergeCell ref="B2:V2"/>
    <mergeCell ref="B3:V3"/>
    <mergeCell ref="B7:H7"/>
    <mergeCell ref="B9:H9"/>
  </mergeCells>
  <hyperlinks>
    <hyperlink ref="B1:C1" location="A2:A2" tooltip="Klikni na prechod ku Kryciemu listu..." display="Krycí list rozpočtu"/>
    <hyperlink ref="E1:F1" location="A54:A54" tooltip="Klikni na prechod ku rekapitulácii..." display="Rekapitulácia rozpočtu"/>
    <hyperlink ref="H1:I1" location="B73:B73" tooltip="Klikni na prechod ku Rozpočet..." display="Rozpočet"/>
  </hyperlinks>
  <printOptions horizontalCentered="1" gridLines="1"/>
  <pageMargins left="1.1111111111111112E-2" right="1.1111111111111112E-2" top="0.75" bottom="0.75" header="0.3" footer="0.3"/>
  <pageSetup paperSize="9" scale="75" orientation="portrait" r:id="rId1"/>
  <headerFooter>
    <oddHeader>&amp;C&amp;B&amp; Rozpočet Kontajnerové divadlo vedľa kina Hviezda - Trenčín / ZTI - Zdravotechnika</oddHeader>
    <oddFooter>&amp;RStrana &amp;P z &amp;N    &amp;L&amp;7Spracované systémom Systematic® Kalkulus, tel.: 051 77 10 585</oddFooter>
  </headerFooter>
  <rowBreaks count="2" manualBreakCount="2">
    <brk id="40" max="16383" man="1"/>
    <brk id="62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>
  <dimension ref="A1:AA80"/>
  <sheetViews>
    <sheetView workbookViewId="0">
      <pane ySplit="1" topLeftCell="A59" activePane="bottomLeft" state="frozen"/>
      <selection pane="bottomLeft" activeCell="H68" sqref="H68"/>
    </sheetView>
  </sheetViews>
  <sheetFormatPr defaultColWidth="0" defaultRowHeight="14.4"/>
  <cols>
    <col min="1" max="1" width="1.77734375" customWidth="1"/>
    <col min="2" max="2" width="4.77734375" customWidth="1"/>
    <col min="3" max="3" width="12.77734375" customWidth="1"/>
    <col min="4" max="5" width="22.77734375" customWidth="1"/>
    <col min="6" max="7" width="9.77734375" customWidth="1"/>
    <col min="8" max="9" width="12.77734375" customWidth="1"/>
    <col min="10" max="10" width="10.77734375" hidden="1" customWidth="1"/>
    <col min="11" max="15" width="0" hidden="1" customWidth="1"/>
    <col min="16" max="16" width="9.77734375" customWidth="1"/>
    <col min="17" max="18" width="0" hidden="1" customWidth="1"/>
    <col min="19" max="19" width="7.77734375" customWidth="1"/>
    <col min="20" max="21" width="0" hidden="1" customWidth="1"/>
    <col min="22" max="22" width="7.77734375" customWidth="1"/>
    <col min="23" max="23" width="2.77734375" customWidth="1"/>
    <col min="24" max="26" width="0" hidden="1" customWidth="1"/>
    <col min="27" max="27" width="8.88671875" hidden="1" customWidth="1"/>
  </cols>
  <sheetData>
    <row r="1" spans="1:23" ht="34.950000000000003" customHeight="1">
      <c r="A1" s="15"/>
      <c r="B1" s="45" t="s">
        <v>21</v>
      </c>
      <c r="C1" s="18"/>
      <c r="D1" s="15"/>
      <c r="E1" s="19" t="s">
        <v>0</v>
      </c>
      <c r="F1" s="20"/>
      <c r="G1" s="16"/>
      <c r="H1" s="17" t="s">
        <v>89</v>
      </c>
      <c r="I1" s="18"/>
      <c r="J1" s="225"/>
      <c r="K1" s="226"/>
      <c r="L1" s="226"/>
      <c r="M1" s="226"/>
      <c r="N1" s="226"/>
      <c r="O1" s="226"/>
      <c r="P1" s="227"/>
      <c r="Q1" s="161"/>
      <c r="R1" s="161"/>
      <c r="S1" s="161"/>
      <c r="T1" s="161"/>
      <c r="U1" s="161"/>
      <c r="V1" s="161"/>
      <c r="W1" s="78">
        <v>30.126000000000001</v>
      </c>
    </row>
    <row r="2" spans="1:23" ht="34.950000000000003" customHeight="1">
      <c r="A2" s="22"/>
      <c r="B2" s="54" t="s">
        <v>21</v>
      </c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  <c r="Q2" s="52"/>
      <c r="R2" s="52"/>
      <c r="S2" s="52"/>
      <c r="T2" s="52"/>
      <c r="U2" s="52"/>
      <c r="V2" s="162"/>
      <c r="W2" s="78"/>
    </row>
    <row r="3" spans="1:23" ht="18" customHeight="1">
      <c r="A3" s="22"/>
      <c r="B3" s="57" t="s">
        <v>1</v>
      </c>
      <c r="C3" s="58"/>
      <c r="D3" s="58"/>
      <c r="E3" s="58"/>
      <c r="F3" s="58"/>
      <c r="G3" s="55"/>
      <c r="H3" s="55"/>
      <c r="I3" s="55"/>
      <c r="J3" s="55"/>
      <c r="K3" s="55"/>
      <c r="L3" s="55"/>
      <c r="M3" s="55"/>
      <c r="N3" s="55"/>
      <c r="O3" s="55"/>
      <c r="P3" s="55"/>
      <c r="Q3" s="55"/>
      <c r="R3" s="55"/>
      <c r="S3" s="55"/>
      <c r="T3" s="55"/>
      <c r="U3" s="55"/>
      <c r="V3" s="163"/>
      <c r="W3" s="78"/>
    </row>
    <row r="4" spans="1:23" ht="18" customHeight="1">
      <c r="A4" s="22"/>
      <c r="B4" s="59" t="s">
        <v>746</v>
      </c>
      <c r="C4" s="39"/>
      <c r="D4" s="32"/>
      <c r="E4" s="32"/>
      <c r="F4" s="60" t="s">
        <v>23</v>
      </c>
      <c r="G4" s="32"/>
      <c r="H4" s="32"/>
      <c r="I4" s="32"/>
      <c r="J4" s="32"/>
      <c r="K4" s="33"/>
      <c r="L4" s="33"/>
      <c r="M4" s="33"/>
      <c r="N4" s="33"/>
      <c r="O4" s="33"/>
      <c r="P4" s="33"/>
      <c r="Q4" s="33"/>
      <c r="R4" s="33"/>
      <c r="S4" s="33"/>
      <c r="T4" s="33"/>
      <c r="U4" s="33"/>
      <c r="V4" s="164"/>
      <c r="W4" s="78"/>
    </row>
    <row r="5" spans="1:23" ht="18" customHeight="1">
      <c r="A5" s="22"/>
      <c r="B5" s="48"/>
      <c r="C5" s="39"/>
      <c r="D5" s="32"/>
      <c r="E5" s="32"/>
      <c r="F5" s="60" t="s">
        <v>24</v>
      </c>
      <c r="G5" s="32"/>
      <c r="H5" s="32"/>
      <c r="I5" s="32"/>
      <c r="J5" s="32"/>
      <c r="K5" s="33"/>
      <c r="L5" s="33"/>
      <c r="M5" s="33"/>
      <c r="N5" s="33"/>
      <c r="O5" s="33"/>
      <c r="P5" s="33"/>
      <c r="Q5" s="33"/>
      <c r="R5" s="33"/>
      <c r="S5" s="33"/>
      <c r="T5" s="33"/>
      <c r="U5" s="33"/>
      <c r="V5" s="164"/>
      <c r="W5" s="78"/>
    </row>
    <row r="6" spans="1:23" ht="18" customHeight="1">
      <c r="A6" s="22"/>
      <c r="B6" s="61" t="s">
        <v>25</v>
      </c>
      <c r="C6" s="39"/>
      <c r="D6" s="60" t="s">
        <v>26</v>
      </c>
      <c r="E6" s="32"/>
      <c r="F6" s="60" t="s">
        <v>27</v>
      </c>
      <c r="G6" s="393">
        <v>44480</v>
      </c>
      <c r="H6" s="32"/>
      <c r="I6" s="32"/>
      <c r="J6" s="32"/>
      <c r="K6" s="33"/>
      <c r="L6" s="33"/>
      <c r="M6" s="33"/>
      <c r="N6" s="33"/>
      <c r="O6" s="33"/>
      <c r="P6" s="33"/>
      <c r="Q6" s="33"/>
      <c r="R6" s="33"/>
      <c r="S6" s="33"/>
      <c r="T6" s="33"/>
      <c r="U6" s="33"/>
      <c r="V6" s="164"/>
      <c r="W6" s="78"/>
    </row>
    <row r="7" spans="1:23" ht="19.95" customHeight="1">
      <c r="A7" s="22"/>
      <c r="B7" s="69" t="s">
        <v>28</v>
      </c>
      <c r="C7" s="65"/>
      <c r="D7" s="65"/>
      <c r="E7" s="65"/>
      <c r="F7" s="65"/>
      <c r="G7" s="65"/>
      <c r="H7" s="66"/>
      <c r="I7" s="63"/>
      <c r="J7" s="64"/>
      <c r="K7" s="33"/>
      <c r="L7" s="33"/>
      <c r="M7" s="33"/>
      <c r="N7" s="33"/>
      <c r="O7" s="33"/>
      <c r="P7" s="33"/>
      <c r="Q7" s="33"/>
      <c r="R7" s="33"/>
      <c r="S7" s="33"/>
      <c r="T7" s="33"/>
      <c r="U7" s="33"/>
      <c r="V7" s="164"/>
      <c r="W7" s="78"/>
    </row>
    <row r="8" spans="1:23" ht="18" customHeight="1">
      <c r="A8" s="22"/>
      <c r="B8" s="71" t="s">
        <v>31</v>
      </c>
      <c r="C8" s="62"/>
      <c r="D8" s="35"/>
      <c r="E8" s="35"/>
      <c r="F8" s="72" t="s">
        <v>32</v>
      </c>
      <c r="G8" s="35"/>
      <c r="H8" s="35"/>
      <c r="I8" s="32"/>
      <c r="J8" s="32"/>
      <c r="K8" s="33"/>
      <c r="L8" s="33"/>
      <c r="M8" s="33"/>
      <c r="N8" s="33"/>
      <c r="O8" s="33"/>
      <c r="P8" s="33"/>
      <c r="Q8" s="33"/>
      <c r="R8" s="33"/>
      <c r="S8" s="33"/>
      <c r="T8" s="33"/>
      <c r="U8" s="33"/>
      <c r="V8" s="164"/>
      <c r="W8" s="78"/>
    </row>
    <row r="9" spans="1:23" ht="19.95" customHeight="1">
      <c r="A9" s="22"/>
      <c r="B9" s="70" t="s">
        <v>29</v>
      </c>
      <c r="C9" s="67"/>
      <c r="D9" s="67"/>
      <c r="E9" s="67"/>
      <c r="F9" s="67"/>
      <c r="G9" s="67"/>
      <c r="H9" s="68"/>
      <c r="I9" s="64"/>
      <c r="J9" s="64"/>
      <c r="K9" s="33"/>
      <c r="L9" s="33"/>
      <c r="M9" s="33"/>
      <c r="N9" s="33"/>
      <c r="O9" s="33"/>
      <c r="P9" s="33"/>
      <c r="Q9" s="33"/>
      <c r="R9" s="33"/>
      <c r="S9" s="33"/>
      <c r="T9" s="33"/>
      <c r="U9" s="33"/>
      <c r="V9" s="164"/>
      <c r="W9" s="78"/>
    </row>
    <row r="10" spans="1:23" ht="18" customHeight="1">
      <c r="A10" s="22"/>
      <c r="B10" s="61" t="s">
        <v>31</v>
      </c>
      <c r="C10" s="39"/>
      <c r="D10" s="32"/>
      <c r="E10" s="32"/>
      <c r="F10" s="60" t="s">
        <v>32</v>
      </c>
      <c r="G10" s="32"/>
      <c r="H10" s="32"/>
      <c r="I10" s="32"/>
      <c r="J10" s="32"/>
      <c r="K10" s="33"/>
      <c r="L10" s="33"/>
      <c r="M10" s="33"/>
      <c r="N10" s="33"/>
      <c r="O10" s="33"/>
      <c r="P10" s="33"/>
      <c r="Q10" s="33"/>
      <c r="R10" s="33"/>
      <c r="S10" s="33"/>
      <c r="T10" s="33"/>
      <c r="U10" s="33"/>
      <c r="V10" s="164"/>
      <c r="W10" s="78"/>
    </row>
    <row r="11" spans="1:23" ht="19.95" customHeight="1">
      <c r="A11" s="22"/>
      <c r="B11" s="70" t="s">
        <v>30</v>
      </c>
      <c r="C11" s="67"/>
      <c r="D11" s="67"/>
      <c r="E11" s="67"/>
      <c r="F11" s="67"/>
      <c r="G11" s="67"/>
      <c r="H11" s="68"/>
      <c r="I11" s="64"/>
      <c r="J11" s="64"/>
      <c r="K11" s="33"/>
      <c r="L11" s="33"/>
      <c r="M11" s="33"/>
      <c r="N11" s="33"/>
      <c r="O11" s="33"/>
      <c r="P11" s="33"/>
      <c r="Q11" s="33"/>
      <c r="R11" s="33"/>
      <c r="S11" s="33"/>
      <c r="T11" s="33"/>
      <c r="U11" s="33"/>
      <c r="V11" s="164"/>
      <c r="W11" s="78"/>
    </row>
    <row r="12" spans="1:23" ht="18" customHeight="1">
      <c r="A12" s="22"/>
      <c r="B12" s="61" t="s">
        <v>31</v>
      </c>
      <c r="C12" s="39"/>
      <c r="D12" s="32"/>
      <c r="E12" s="32"/>
      <c r="F12" s="60" t="s">
        <v>32</v>
      </c>
      <c r="G12" s="32"/>
      <c r="H12" s="32"/>
      <c r="I12" s="32"/>
      <c r="J12" s="32"/>
      <c r="K12" s="33"/>
      <c r="L12" s="33"/>
      <c r="M12" s="33"/>
      <c r="N12" s="33"/>
      <c r="O12" s="33"/>
      <c r="P12" s="33"/>
      <c r="Q12" s="33"/>
      <c r="R12" s="33"/>
      <c r="S12" s="33"/>
      <c r="T12" s="33"/>
      <c r="U12" s="33"/>
      <c r="V12" s="164"/>
      <c r="W12" s="78"/>
    </row>
    <row r="13" spans="1:23" ht="18" customHeight="1">
      <c r="A13" s="22"/>
      <c r="B13" s="47"/>
      <c r="C13" s="38"/>
      <c r="D13" s="28"/>
      <c r="E13" s="28"/>
      <c r="F13" s="28"/>
      <c r="G13" s="28"/>
      <c r="H13" s="28"/>
      <c r="I13" s="39"/>
      <c r="J13" s="32"/>
      <c r="K13" s="33"/>
      <c r="L13" s="33"/>
      <c r="M13" s="33"/>
      <c r="N13" s="33"/>
      <c r="O13" s="33"/>
      <c r="P13" s="33"/>
      <c r="Q13" s="33"/>
      <c r="R13" s="33"/>
      <c r="S13" s="33"/>
      <c r="T13" s="33"/>
      <c r="U13" s="33"/>
      <c r="V13" s="164"/>
      <c r="W13" s="78"/>
    </row>
    <row r="14" spans="1:23" ht="18" customHeight="1">
      <c r="A14" s="22"/>
      <c r="B14" s="79" t="s">
        <v>6</v>
      </c>
      <c r="C14" s="87" t="s">
        <v>53</v>
      </c>
      <c r="D14" s="86" t="s">
        <v>54</v>
      </c>
      <c r="E14" s="91" t="s">
        <v>55</v>
      </c>
      <c r="F14" s="99" t="s">
        <v>39</v>
      </c>
      <c r="G14" s="128"/>
      <c r="H14" s="56"/>
      <c r="I14" s="39"/>
      <c r="J14" s="32"/>
      <c r="K14" s="33"/>
      <c r="L14" s="33"/>
      <c r="M14" s="33"/>
      <c r="N14" s="33"/>
      <c r="O14" s="100"/>
      <c r="P14" s="108">
        <v>0</v>
      </c>
      <c r="Q14" s="104"/>
      <c r="R14" s="33"/>
      <c r="S14" s="33"/>
      <c r="T14" s="33"/>
      <c r="U14" s="33"/>
      <c r="V14" s="164"/>
      <c r="W14" s="78"/>
    </row>
    <row r="15" spans="1:23" ht="18" customHeight="1">
      <c r="A15" s="22"/>
      <c r="B15" s="80" t="s">
        <v>33</v>
      </c>
      <c r="C15" s="88"/>
      <c r="D15" s="83"/>
      <c r="E15" s="92"/>
      <c r="F15" s="141"/>
      <c r="G15" s="129"/>
      <c r="H15" s="75"/>
      <c r="I15" s="32"/>
      <c r="J15" s="32"/>
      <c r="K15" s="33"/>
      <c r="L15" s="33"/>
      <c r="M15" s="33"/>
      <c r="N15" s="33"/>
      <c r="O15" s="100"/>
      <c r="P15" s="109"/>
      <c r="Q15" s="104"/>
      <c r="R15" s="33"/>
      <c r="S15" s="33"/>
      <c r="T15" s="33"/>
      <c r="U15" s="33"/>
      <c r="V15" s="164"/>
      <c r="W15" s="78"/>
    </row>
    <row r="16" spans="1:23" ht="18" customHeight="1">
      <c r="A16" s="22"/>
      <c r="B16" s="79" t="s">
        <v>34</v>
      </c>
      <c r="C16" s="118">
        <f>'SO 7034'!E57</f>
        <v>0</v>
      </c>
      <c r="D16" s="119">
        <f>'SO 7034'!F57</f>
        <v>0</v>
      </c>
      <c r="E16" s="120">
        <f>'SO 7034'!G57</f>
        <v>0</v>
      </c>
      <c r="F16" s="142" t="s">
        <v>40</v>
      </c>
      <c r="G16" s="129"/>
      <c r="H16" s="75"/>
      <c r="I16" s="32"/>
      <c r="J16" s="32"/>
      <c r="K16" s="33"/>
      <c r="L16" s="33"/>
      <c r="M16" s="33"/>
      <c r="N16" s="33"/>
      <c r="O16" s="100"/>
      <c r="P16" s="110">
        <f>(SUM(Z74:Z79))</f>
        <v>0</v>
      </c>
      <c r="Q16" s="104"/>
      <c r="R16" s="33"/>
      <c r="S16" s="33"/>
      <c r="T16" s="33"/>
      <c r="U16" s="33"/>
      <c r="V16" s="164"/>
      <c r="W16" s="78"/>
    </row>
    <row r="17" spans="1:26" ht="18" customHeight="1">
      <c r="A17" s="22"/>
      <c r="B17" s="80" t="s">
        <v>35</v>
      </c>
      <c r="C17" s="88"/>
      <c r="D17" s="83"/>
      <c r="E17" s="92"/>
      <c r="F17" s="143" t="s">
        <v>41</v>
      </c>
      <c r="G17" s="129"/>
      <c r="H17" s="75"/>
      <c r="I17" s="32"/>
      <c r="J17" s="32"/>
      <c r="K17" s="33"/>
      <c r="L17" s="33"/>
      <c r="M17" s="33"/>
      <c r="N17" s="33"/>
      <c r="O17" s="100"/>
      <c r="P17" s="110">
        <v>0</v>
      </c>
      <c r="Q17" s="104"/>
      <c r="R17" s="33"/>
      <c r="S17" s="33"/>
      <c r="T17" s="33"/>
      <c r="U17" s="33"/>
      <c r="V17" s="164"/>
      <c r="W17" s="78"/>
    </row>
    <row r="18" spans="1:26" ht="18" customHeight="1">
      <c r="A18" s="22"/>
      <c r="B18" s="81" t="s">
        <v>36</v>
      </c>
      <c r="C18" s="89"/>
      <c r="D18" s="84"/>
      <c r="E18" s="93"/>
      <c r="F18" s="144"/>
      <c r="G18" s="130"/>
      <c r="H18" s="75"/>
      <c r="I18" s="32"/>
      <c r="J18" s="32"/>
      <c r="K18" s="33"/>
      <c r="L18" s="33"/>
      <c r="M18" s="33"/>
      <c r="N18" s="33"/>
      <c r="O18" s="100"/>
      <c r="P18" s="109"/>
      <c r="Q18" s="104"/>
      <c r="R18" s="33"/>
      <c r="S18" s="33"/>
      <c r="T18" s="33"/>
      <c r="U18" s="33"/>
      <c r="V18" s="164"/>
      <c r="W18" s="78"/>
    </row>
    <row r="19" spans="1:26" ht="18" customHeight="1">
      <c r="A19" s="22"/>
      <c r="B19" s="81" t="s">
        <v>37</v>
      </c>
      <c r="C19" s="90"/>
      <c r="D19" s="85"/>
      <c r="E19" s="93"/>
      <c r="F19" s="98"/>
      <c r="G19" s="148"/>
      <c r="H19" s="76"/>
      <c r="I19" s="32"/>
      <c r="J19" s="32"/>
      <c r="K19" s="33"/>
      <c r="L19" s="33"/>
      <c r="M19" s="33"/>
      <c r="N19" s="33"/>
      <c r="O19" s="100"/>
      <c r="P19" s="109"/>
      <c r="Q19" s="104"/>
      <c r="R19" s="33"/>
      <c r="S19" s="33"/>
      <c r="T19" s="33"/>
      <c r="U19" s="33"/>
      <c r="V19" s="164"/>
      <c r="W19" s="78"/>
    </row>
    <row r="20" spans="1:26" ht="18" customHeight="1">
      <c r="A20" s="22"/>
      <c r="B20" s="74" t="s">
        <v>38</v>
      </c>
      <c r="C20" s="82"/>
      <c r="D20" s="121"/>
      <c r="E20" s="122">
        <f>SUM(E15:E19)</f>
        <v>0</v>
      </c>
      <c r="F20" s="145" t="s">
        <v>38</v>
      </c>
      <c r="G20" s="134"/>
      <c r="H20" s="56"/>
      <c r="I20" s="39"/>
      <c r="J20" s="32"/>
      <c r="K20" s="33"/>
      <c r="L20" s="33"/>
      <c r="M20" s="33"/>
      <c r="N20" s="33"/>
      <c r="O20" s="100"/>
      <c r="P20" s="111">
        <f>SUM(P14:P19)</f>
        <v>0</v>
      </c>
      <c r="Q20" s="104"/>
      <c r="R20" s="33"/>
      <c r="S20" s="33"/>
      <c r="T20" s="33"/>
      <c r="U20" s="33"/>
      <c r="V20" s="164"/>
      <c r="W20" s="78"/>
    </row>
    <row r="21" spans="1:26" ht="18" customHeight="1">
      <c r="A21" s="22"/>
      <c r="B21" s="71" t="s">
        <v>47</v>
      </c>
      <c r="C21" s="73"/>
      <c r="D21" s="117"/>
      <c r="E21" s="94">
        <f>((E15*U22*0)+(E16*V22*0)+(E17*W22*0))/100</f>
        <v>0</v>
      </c>
      <c r="F21" s="146" t="s">
        <v>50</v>
      </c>
      <c r="G21" s="129"/>
      <c r="H21" s="75"/>
      <c r="I21" s="32"/>
      <c r="J21" s="32"/>
      <c r="K21" s="33"/>
      <c r="L21" s="33"/>
      <c r="M21" s="33"/>
      <c r="N21" s="33"/>
      <c r="O21" s="100"/>
      <c r="P21" s="110">
        <f>((E15*X22*0)+(E16*Y22*0)+(E17*Z22*0))/100</f>
        <v>0</v>
      </c>
      <c r="Q21" s="104"/>
      <c r="R21" s="33"/>
      <c r="S21" s="33"/>
      <c r="T21" s="33"/>
      <c r="U21" s="33"/>
      <c r="V21" s="164"/>
      <c r="W21" s="78"/>
    </row>
    <row r="22" spans="1:26" ht="18" customHeight="1">
      <c r="A22" s="22"/>
      <c r="B22" s="61" t="s">
        <v>48</v>
      </c>
      <c r="C22" s="41"/>
      <c r="D22" s="96"/>
      <c r="E22" s="95">
        <f>((E15*U23*0)+(E16*V23*0)+(E17*W23*0))/100</f>
        <v>0</v>
      </c>
      <c r="F22" s="146" t="s">
        <v>51</v>
      </c>
      <c r="G22" s="129"/>
      <c r="H22" s="75"/>
      <c r="I22" s="32"/>
      <c r="J22" s="32"/>
      <c r="K22" s="33"/>
      <c r="L22" s="33"/>
      <c r="M22" s="33"/>
      <c r="N22" s="33"/>
      <c r="O22" s="100"/>
      <c r="P22" s="110">
        <f>((E15*X23*0)+(E16*Y23*0)+(E17*Z23*0))/100</f>
        <v>0</v>
      </c>
      <c r="Q22" s="104"/>
      <c r="R22" s="33"/>
      <c r="S22" s="33"/>
      <c r="T22" s="33"/>
      <c r="U22" s="33">
        <v>1</v>
      </c>
      <c r="V22" s="165">
        <v>1</v>
      </c>
      <c r="W22" s="78">
        <v>1</v>
      </c>
      <c r="X22">
        <v>1</v>
      </c>
      <c r="Y22">
        <v>1</v>
      </c>
      <c r="Z22">
        <v>1</v>
      </c>
    </row>
    <row r="23" spans="1:26" ht="18" customHeight="1">
      <c r="A23" s="22"/>
      <c r="B23" s="61" t="s">
        <v>49</v>
      </c>
      <c r="C23" s="41"/>
      <c r="D23" s="96"/>
      <c r="E23" s="95">
        <f>((E15*U24*0)+(E16*V24*0)+(E17*W24*0))/100</f>
        <v>0</v>
      </c>
      <c r="F23" s="146" t="s">
        <v>52</v>
      </c>
      <c r="G23" s="129"/>
      <c r="H23" s="75"/>
      <c r="I23" s="32"/>
      <c r="J23" s="32"/>
      <c r="K23" s="33"/>
      <c r="L23" s="33"/>
      <c r="M23" s="33"/>
      <c r="N23" s="33"/>
      <c r="O23" s="100"/>
      <c r="P23" s="110">
        <f>((E15*X24*0)+(E16*Y24*0)+(E17*Z24*0))/100</f>
        <v>0</v>
      </c>
      <c r="Q23" s="104"/>
      <c r="R23" s="33"/>
      <c r="S23" s="33"/>
      <c r="T23" s="33"/>
      <c r="U23" s="33">
        <v>1</v>
      </c>
      <c r="V23" s="165">
        <v>1</v>
      </c>
      <c r="W23" s="78">
        <v>0</v>
      </c>
      <c r="X23">
        <v>1</v>
      </c>
      <c r="Y23">
        <v>1</v>
      </c>
      <c r="Z23">
        <v>1</v>
      </c>
    </row>
    <row r="24" spans="1:26" ht="18" customHeight="1">
      <c r="A24" s="22"/>
      <c r="B24" s="48"/>
      <c r="C24" s="41"/>
      <c r="D24" s="96"/>
      <c r="E24" s="96"/>
      <c r="F24" s="147"/>
      <c r="G24" s="130"/>
      <c r="H24" s="75"/>
      <c r="I24" s="32"/>
      <c r="J24" s="32"/>
      <c r="K24" s="33"/>
      <c r="L24" s="33"/>
      <c r="M24" s="33"/>
      <c r="N24" s="33"/>
      <c r="O24" s="100"/>
      <c r="P24" s="112"/>
      <c r="Q24" s="104"/>
      <c r="R24" s="33"/>
      <c r="S24" s="33"/>
      <c r="T24" s="33"/>
      <c r="U24" s="33">
        <v>1</v>
      </c>
      <c r="V24" s="165">
        <v>1</v>
      </c>
      <c r="W24" s="78">
        <v>1</v>
      </c>
      <c r="X24">
        <v>1</v>
      </c>
      <c r="Y24">
        <v>1</v>
      </c>
      <c r="Z24">
        <v>0</v>
      </c>
    </row>
    <row r="25" spans="1:26" ht="18" customHeight="1">
      <c r="A25" s="22"/>
      <c r="B25" s="61"/>
      <c r="C25" s="41"/>
      <c r="D25" s="96"/>
      <c r="E25" s="96"/>
      <c r="F25" s="127" t="s">
        <v>38</v>
      </c>
      <c r="G25" s="148"/>
      <c r="H25" s="75"/>
      <c r="I25" s="32"/>
      <c r="J25" s="32"/>
      <c r="K25" s="33"/>
      <c r="L25" s="33"/>
      <c r="M25" s="33"/>
      <c r="N25" s="33"/>
      <c r="O25" s="100"/>
      <c r="P25" s="111">
        <f>SUM(E21:E24)+SUM(P21:P24)</f>
        <v>0</v>
      </c>
      <c r="Q25" s="104"/>
      <c r="R25" s="33"/>
      <c r="S25" s="33"/>
      <c r="T25" s="33"/>
      <c r="U25" s="33"/>
      <c r="V25" s="164"/>
      <c r="W25" s="78"/>
    </row>
    <row r="26" spans="1:26" ht="18" customHeight="1">
      <c r="A26" s="22"/>
      <c r="B26" s="159" t="s">
        <v>58</v>
      </c>
      <c r="C26" s="124"/>
      <c r="D26" s="126"/>
      <c r="E26" s="155"/>
      <c r="F26" s="145" t="s">
        <v>42</v>
      </c>
      <c r="G26" s="149"/>
      <c r="H26" s="77"/>
      <c r="I26" s="30"/>
      <c r="J26" s="30"/>
      <c r="K26" s="31"/>
      <c r="L26" s="31"/>
      <c r="M26" s="31"/>
      <c r="N26" s="31"/>
      <c r="O26" s="101"/>
      <c r="P26" s="113"/>
      <c r="Q26" s="105"/>
      <c r="R26" s="31"/>
      <c r="S26" s="31"/>
      <c r="T26" s="31"/>
      <c r="U26" s="31"/>
      <c r="V26" s="166"/>
      <c r="W26" s="78"/>
    </row>
    <row r="27" spans="1:26" ht="18" customHeight="1">
      <c r="A27" s="22"/>
      <c r="B27" s="49"/>
      <c r="C27" s="43"/>
      <c r="D27" s="97"/>
      <c r="E27" s="156"/>
      <c r="F27" s="151" t="s">
        <v>43</v>
      </c>
      <c r="G27" s="131"/>
      <c r="H27" s="51"/>
      <c r="I27" s="35"/>
      <c r="J27" s="35"/>
      <c r="K27" s="36"/>
      <c r="L27" s="36"/>
      <c r="M27" s="36"/>
      <c r="N27" s="36"/>
      <c r="O27" s="102"/>
      <c r="P27" s="114">
        <f>E20+P20+E25+P25</f>
        <v>0</v>
      </c>
      <c r="Q27" s="106"/>
      <c r="R27" s="36"/>
      <c r="S27" s="36"/>
      <c r="T27" s="36"/>
      <c r="U27" s="36"/>
      <c r="V27" s="167"/>
      <c r="W27" s="78"/>
    </row>
    <row r="28" spans="1:26" ht="18" customHeight="1">
      <c r="A28" s="22"/>
      <c r="B28" s="50"/>
      <c r="C28" s="44"/>
      <c r="D28" s="22"/>
      <c r="E28" s="157"/>
      <c r="F28" s="152" t="s">
        <v>44</v>
      </c>
      <c r="G28" s="132"/>
      <c r="H28" s="303">
        <f>P27-SUM('SO 7034'!K74:'SO 7034'!K79)</f>
        <v>0</v>
      </c>
      <c r="I28" s="28"/>
      <c r="J28" s="28"/>
      <c r="K28" s="29"/>
      <c r="L28" s="29"/>
      <c r="M28" s="29"/>
      <c r="N28" s="29"/>
      <c r="O28" s="103"/>
      <c r="P28" s="115">
        <f>ROUND(((ROUND(H28,2)*20)*1/100),2)</f>
        <v>0</v>
      </c>
      <c r="Q28" s="107"/>
      <c r="R28" s="29"/>
      <c r="S28" s="29"/>
      <c r="T28" s="29"/>
      <c r="U28" s="29"/>
      <c r="V28" s="168"/>
      <c r="W28" s="78"/>
    </row>
    <row r="29" spans="1:26" ht="18" customHeight="1">
      <c r="A29" s="22"/>
      <c r="B29" s="50"/>
      <c r="C29" s="44"/>
      <c r="D29" s="22"/>
      <c r="E29" s="157"/>
      <c r="F29" s="153" t="s">
        <v>45</v>
      </c>
      <c r="G29" s="133"/>
      <c r="H29" s="40">
        <f>SUM('SO 7034'!K74:'SO 7034'!K79)</f>
        <v>0</v>
      </c>
      <c r="I29" s="32"/>
      <c r="J29" s="32"/>
      <c r="K29" s="33"/>
      <c r="L29" s="33"/>
      <c r="M29" s="33"/>
      <c r="N29" s="33"/>
      <c r="O29" s="100"/>
      <c r="P29" s="108">
        <f>ROUND(((ROUND(H29,2)*0)/100),2)</f>
        <v>0</v>
      </c>
      <c r="Q29" s="104"/>
      <c r="R29" s="33"/>
      <c r="S29" s="33"/>
      <c r="T29" s="33"/>
      <c r="U29" s="33"/>
      <c r="V29" s="164"/>
      <c r="W29" s="78"/>
    </row>
    <row r="30" spans="1:26" ht="18" customHeight="1">
      <c r="A30" s="22"/>
      <c r="B30" s="50"/>
      <c r="C30" s="44"/>
      <c r="D30" s="22"/>
      <c r="E30" s="157"/>
      <c r="F30" s="154" t="s">
        <v>46</v>
      </c>
      <c r="G30" s="150"/>
      <c r="H30" s="138"/>
      <c r="I30" s="139"/>
      <c r="J30" s="28"/>
      <c r="K30" s="29"/>
      <c r="L30" s="29"/>
      <c r="M30" s="29"/>
      <c r="N30" s="29"/>
      <c r="O30" s="103"/>
      <c r="P30" s="140">
        <f>SUM(P27:P29)</f>
        <v>0</v>
      </c>
      <c r="Q30" s="104"/>
      <c r="R30" s="33"/>
      <c r="S30" s="33"/>
      <c r="T30" s="33"/>
      <c r="U30" s="33"/>
      <c r="V30" s="164"/>
      <c r="W30" s="78"/>
    </row>
    <row r="31" spans="1:26" ht="18" customHeight="1">
      <c r="A31" s="22"/>
      <c r="B31" s="46"/>
      <c r="C31" s="37"/>
      <c r="D31" s="135"/>
      <c r="E31" s="158"/>
      <c r="F31" s="131"/>
      <c r="G31" s="136"/>
      <c r="H31" s="41"/>
      <c r="I31" s="32"/>
      <c r="J31" s="32"/>
      <c r="K31" s="33"/>
      <c r="L31" s="33"/>
      <c r="M31" s="33"/>
      <c r="N31" s="33"/>
      <c r="O31" s="100"/>
      <c r="P31" s="116"/>
      <c r="Q31" s="104"/>
      <c r="R31" s="33"/>
      <c r="S31" s="33"/>
      <c r="T31" s="33"/>
      <c r="U31" s="33"/>
      <c r="V31" s="164"/>
      <c r="W31" s="78"/>
    </row>
    <row r="32" spans="1:26" ht="18" customHeight="1">
      <c r="A32" s="22"/>
      <c r="B32" s="159" t="s">
        <v>56</v>
      </c>
      <c r="C32" s="137"/>
      <c r="D32" s="26"/>
      <c r="E32" s="160" t="s">
        <v>57</v>
      </c>
      <c r="F32" s="97"/>
      <c r="G32" s="26"/>
      <c r="H32" s="42"/>
      <c r="I32" s="30"/>
      <c r="J32" s="30"/>
      <c r="K32" s="31"/>
      <c r="L32" s="31"/>
      <c r="M32" s="31"/>
      <c r="N32" s="31"/>
      <c r="O32" s="31"/>
      <c r="P32" s="25"/>
      <c r="Q32" s="31"/>
      <c r="R32" s="31"/>
      <c r="S32" s="31"/>
      <c r="T32" s="31"/>
      <c r="U32" s="31"/>
      <c r="V32" s="166"/>
      <c r="W32" s="78"/>
    </row>
    <row r="33" spans="1:23" ht="18" customHeight="1">
      <c r="A33" s="22"/>
      <c r="B33" s="49"/>
      <c r="C33" s="43"/>
      <c r="D33" s="24"/>
      <c r="E33" s="24"/>
      <c r="F33" s="24"/>
      <c r="G33" s="24"/>
      <c r="H33" s="24"/>
      <c r="I33" s="24"/>
      <c r="J33" s="24"/>
      <c r="K33" s="25"/>
      <c r="L33" s="25"/>
      <c r="M33" s="25"/>
      <c r="N33" s="25"/>
      <c r="O33" s="25"/>
      <c r="P33" s="25"/>
      <c r="Q33" s="25"/>
      <c r="R33" s="25"/>
      <c r="S33" s="25"/>
      <c r="T33" s="25"/>
      <c r="U33" s="25"/>
      <c r="V33" s="169"/>
      <c r="W33" s="78"/>
    </row>
    <row r="34" spans="1:23" ht="18" customHeight="1">
      <c r="A34" s="22"/>
      <c r="B34" s="50"/>
      <c r="C34" s="44"/>
      <c r="D34" s="3"/>
      <c r="E34" s="3"/>
      <c r="F34" s="3"/>
      <c r="G34" s="3"/>
      <c r="H34" s="3"/>
      <c r="I34" s="3"/>
      <c r="J34" s="3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70"/>
      <c r="W34" s="78"/>
    </row>
    <row r="35" spans="1:23" ht="18" customHeight="1">
      <c r="A35" s="22"/>
      <c r="B35" s="50"/>
      <c r="C35" s="44"/>
      <c r="D35" s="3"/>
      <c r="E35" s="3"/>
      <c r="F35" s="3"/>
      <c r="G35" s="3"/>
      <c r="H35" s="3"/>
      <c r="I35" s="3"/>
      <c r="J35" s="3"/>
      <c r="K35" s="14"/>
      <c r="L35" s="14"/>
      <c r="M35" s="14"/>
      <c r="N35" s="14"/>
      <c r="O35" s="14"/>
      <c r="P35" s="14"/>
      <c r="Q35" s="14"/>
      <c r="R35" s="14"/>
      <c r="S35" s="14"/>
      <c r="T35" s="14"/>
      <c r="U35" s="14"/>
      <c r="V35" s="170"/>
      <c r="W35" s="78"/>
    </row>
    <row r="36" spans="1:23" ht="18" customHeight="1">
      <c r="A36" s="22"/>
      <c r="B36" s="50"/>
      <c r="C36" s="44"/>
      <c r="D36" s="3"/>
      <c r="E36" s="3"/>
      <c r="F36" s="3"/>
      <c r="G36" s="3"/>
      <c r="H36" s="3"/>
      <c r="I36" s="3"/>
      <c r="J36" s="3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70"/>
      <c r="W36" s="78"/>
    </row>
    <row r="37" spans="1:23" ht="18" customHeight="1">
      <c r="A37" s="22"/>
      <c r="B37" s="46"/>
      <c r="C37" s="37"/>
      <c r="D37" s="11"/>
      <c r="E37" s="11"/>
      <c r="F37" s="11"/>
      <c r="G37" s="11"/>
      <c r="H37" s="11"/>
      <c r="I37" s="11"/>
      <c r="J37" s="11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171"/>
      <c r="W37" s="78"/>
    </row>
    <row r="38" spans="1:23" ht="18" customHeight="1">
      <c r="A38" s="22"/>
      <c r="B38" s="172"/>
      <c r="C38" s="173"/>
      <c r="D38" s="174"/>
      <c r="E38" s="174"/>
      <c r="F38" s="174"/>
      <c r="G38" s="174"/>
      <c r="H38" s="174"/>
      <c r="I38" s="174"/>
      <c r="J38" s="174"/>
      <c r="K38" s="175"/>
      <c r="L38" s="175"/>
      <c r="M38" s="175"/>
      <c r="N38" s="175"/>
      <c r="O38" s="175"/>
      <c r="P38" s="175"/>
      <c r="Q38" s="175"/>
      <c r="R38" s="175"/>
      <c r="S38" s="175"/>
      <c r="T38" s="175"/>
      <c r="U38" s="175"/>
      <c r="V38" s="176"/>
      <c r="W38" s="78"/>
    </row>
    <row r="39" spans="1:23" ht="18" customHeight="1">
      <c r="A39" s="22"/>
      <c r="B39" s="50"/>
      <c r="C39" s="3"/>
      <c r="D39" s="3"/>
      <c r="E39" s="3"/>
      <c r="F39" s="3"/>
      <c r="G39" s="3"/>
      <c r="H39" s="3"/>
      <c r="I39" s="3"/>
      <c r="J39" s="3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14"/>
      <c r="V39" s="14"/>
      <c r="W39" s="301"/>
    </row>
    <row r="40" spans="1:23" ht="18" customHeight="1">
      <c r="A40" s="22"/>
      <c r="B40" s="50"/>
      <c r="C40" s="3"/>
      <c r="D40" s="3"/>
      <c r="E40" s="3"/>
      <c r="F40" s="3"/>
      <c r="G40" s="3"/>
      <c r="H40" s="3"/>
      <c r="I40" s="3"/>
      <c r="J40" s="3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14"/>
      <c r="V40" s="14"/>
      <c r="W40" s="301"/>
    </row>
    <row r="41" spans="1:23">
      <c r="A41" s="22"/>
      <c r="B41" s="50"/>
      <c r="C41" s="3"/>
      <c r="D41" s="3"/>
      <c r="E41" s="3"/>
      <c r="F41" s="3"/>
      <c r="G41" s="3"/>
      <c r="H41" s="3"/>
      <c r="I41" s="3"/>
      <c r="J41" s="3"/>
      <c r="K41" s="14"/>
      <c r="L41" s="14"/>
      <c r="M41" s="14"/>
      <c r="N41" s="14"/>
      <c r="O41" s="14"/>
      <c r="P41" s="14"/>
      <c r="Q41" s="14"/>
      <c r="R41" s="14"/>
      <c r="S41" s="14"/>
      <c r="T41" s="14"/>
      <c r="U41" s="14"/>
      <c r="V41" s="14"/>
      <c r="W41" s="301"/>
    </row>
    <row r="42" spans="1:23">
      <c r="A42" s="183"/>
      <c r="B42" s="279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4"/>
      <c r="W42" s="301"/>
    </row>
    <row r="43" spans="1:23">
      <c r="A43" s="183"/>
      <c r="B43" s="280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78"/>
    </row>
    <row r="44" spans="1:23" ht="34.950000000000003" customHeight="1">
      <c r="A44" s="183"/>
      <c r="B44" s="281" t="s">
        <v>0</v>
      </c>
      <c r="C44" s="184"/>
      <c r="D44" s="184"/>
      <c r="E44" s="184"/>
      <c r="F44" s="184"/>
      <c r="G44" s="184"/>
      <c r="H44" s="184"/>
      <c r="I44" s="184"/>
      <c r="J44" s="184"/>
      <c r="K44" s="184"/>
      <c r="L44" s="184"/>
      <c r="M44" s="184"/>
      <c r="N44" s="184"/>
      <c r="O44" s="184"/>
      <c r="P44" s="184"/>
      <c r="Q44" s="184"/>
      <c r="R44" s="184"/>
      <c r="S44" s="184"/>
      <c r="T44" s="184"/>
      <c r="U44" s="184"/>
      <c r="V44" s="212"/>
      <c r="W44" s="78"/>
    </row>
    <row r="45" spans="1:23">
      <c r="A45" s="183"/>
      <c r="B45" s="282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5"/>
      <c r="U45" s="25"/>
      <c r="V45" s="169"/>
      <c r="W45" s="78"/>
    </row>
    <row r="46" spans="1:23" ht="19.95" customHeight="1">
      <c r="A46" s="278"/>
      <c r="B46" s="283" t="s">
        <v>28</v>
      </c>
      <c r="C46" s="185"/>
      <c r="D46" s="185"/>
      <c r="E46" s="186"/>
      <c r="F46" s="187" t="s">
        <v>26</v>
      </c>
      <c r="G46" s="185"/>
      <c r="H46" s="186"/>
      <c r="I46" s="182"/>
      <c r="J46" s="3"/>
      <c r="K46" s="3"/>
      <c r="L46" s="3"/>
      <c r="M46" s="3"/>
      <c r="N46" s="3"/>
      <c r="O46" s="3"/>
      <c r="P46" s="3"/>
      <c r="Q46" s="14"/>
      <c r="R46" s="14"/>
      <c r="S46" s="14"/>
      <c r="T46" s="14"/>
      <c r="U46" s="14"/>
      <c r="V46" s="170"/>
      <c r="W46" s="78"/>
    </row>
    <row r="47" spans="1:23" ht="19.95" customHeight="1">
      <c r="A47" s="278"/>
      <c r="B47" s="283" t="s">
        <v>29</v>
      </c>
      <c r="C47" s="185"/>
      <c r="D47" s="185"/>
      <c r="E47" s="186"/>
      <c r="F47" s="187" t="s">
        <v>24</v>
      </c>
      <c r="G47" s="185"/>
      <c r="H47" s="186"/>
      <c r="I47" s="182"/>
      <c r="J47" s="3"/>
      <c r="K47" s="3"/>
      <c r="L47" s="3"/>
      <c r="M47" s="3"/>
      <c r="N47" s="3"/>
      <c r="O47" s="3"/>
      <c r="P47" s="3"/>
      <c r="Q47" s="14"/>
      <c r="R47" s="14"/>
      <c r="S47" s="14"/>
      <c r="T47" s="14"/>
      <c r="U47" s="14"/>
      <c r="V47" s="170"/>
      <c r="W47" s="78"/>
    </row>
    <row r="48" spans="1:23" ht="19.95" customHeight="1">
      <c r="A48" s="278"/>
      <c r="B48" s="283" t="s">
        <v>30</v>
      </c>
      <c r="C48" s="185"/>
      <c r="D48" s="185"/>
      <c r="E48" s="186"/>
      <c r="F48" s="187" t="s">
        <v>944</v>
      </c>
      <c r="G48" s="185"/>
      <c r="H48" s="186"/>
      <c r="I48" s="182"/>
      <c r="J48" s="3"/>
      <c r="K48" s="3"/>
      <c r="L48" s="3"/>
      <c r="M48" s="3"/>
      <c r="N48" s="3"/>
      <c r="O48" s="3"/>
      <c r="P48" s="3"/>
      <c r="Q48" s="14"/>
      <c r="R48" s="14"/>
      <c r="S48" s="14"/>
      <c r="T48" s="14"/>
      <c r="U48" s="14"/>
      <c r="V48" s="170"/>
      <c r="W48" s="78"/>
    </row>
    <row r="49" spans="1:26" ht="30" customHeight="1">
      <c r="A49" s="278"/>
      <c r="B49" s="284" t="s">
        <v>1</v>
      </c>
      <c r="C49" s="188"/>
      <c r="D49" s="188"/>
      <c r="E49" s="188"/>
      <c r="F49" s="188"/>
      <c r="G49" s="188"/>
      <c r="H49" s="188"/>
      <c r="I49" s="189"/>
      <c r="J49" s="3"/>
      <c r="K49" s="3"/>
      <c r="L49" s="3"/>
      <c r="M49" s="3"/>
      <c r="N49" s="3"/>
      <c r="O49" s="3"/>
      <c r="P49" s="3"/>
      <c r="Q49" s="14"/>
      <c r="R49" s="14"/>
      <c r="S49" s="14"/>
      <c r="T49" s="14"/>
      <c r="U49" s="14"/>
      <c r="V49" s="170"/>
      <c r="W49" s="78"/>
    </row>
    <row r="50" spans="1:26">
      <c r="A50" s="22"/>
      <c r="B50" s="285" t="s">
        <v>746</v>
      </c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14"/>
      <c r="R50" s="14"/>
      <c r="S50" s="14"/>
      <c r="T50" s="14"/>
      <c r="U50" s="14"/>
      <c r="V50" s="170"/>
      <c r="W50" s="78"/>
    </row>
    <row r="51" spans="1:26">
      <c r="A51" s="22"/>
      <c r="B51" s="50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14"/>
      <c r="R51" s="14"/>
      <c r="S51" s="14"/>
      <c r="T51" s="14"/>
      <c r="U51" s="14"/>
      <c r="V51" s="170"/>
      <c r="W51" s="78"/>
    </row>
    <row r="52" spans="1:26">
      <c r="A52" s="22"/>
      <c r="B52" s="50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14"/>
      <c r="R52" s="14"/>
      <c r="S52" s="14"/>
      <c r="T52" s="14"/>
      <c r="U52" s="14"/>
      <c r="V52" s="170"/>
      <c r="W52" s="78"/>
    </row>
    <row r="53" spans="1:26">
      <c r="A53" s="22"/>
      <c r="B53" s="285" t="s">
        <v>62</v>
      </c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14"/>
      <c r="R53" s="14"/>
      <c r="S53" s="14"/>
      <c r="T53" s="14"/>
      <c r="U53" s="14"/>
      <c r="V53" s="170"/>
      <c r="W53" s="78"/>
    </row>
    <row r="54" spans="1:26">
      <c r="A54" s="2"/>
      <c r="B54" s="286" t="s">
        <v>59</v>
      </c>
      <c r="C54" s="181"/>
      <c r="D54" s="180"/>
      <c r="E54" s="180" t="s">
        <v>53</v>
      </c>
      <c r="F54" s="180" t="s">
        <v>54</v>
      </c>
      <c r="G54" s="180" t="s">
        <v>38</v>
      </c>
      <c r="H54" s="180" t="s">
        <v>60</v>
      </c>
      <c r="I54" s="180" t="s">
        <v>61</v>
      </c>
      <c r="J54" s="179"/>
      <c r="K54" s="179"/>
      <c r="L54" s="179"/>
      <c r="M54" s="179"/>
      <c r="N54" s="179"/>
      <c r="O54" s="179"/>
      <c r="P54" s="179"/>
      <c r="Q54" s="177"/>
      <c r="R54" s="177"/>
      <c r="S54" s="177"/>
      <c r="T54" s="177"/>
      <c r="U54" s="177"/>
      <c r="V54" s="213"/>
      <c r="W54" s="78"/>
    </row>
    <row r="55" spans="1:26">
      <c r="A55" s="13"/>
      <c r="B55" s="287" t="s">
        <v>71</v>
      </c>
      <c r="C55" s="198"/>
      <c r="D55" s="198"/>
      <c r="E55" s="194"/>
      <c r="F55" s="194"/>
      <c r="G55" s="194"/>
      <c r="H55" s="195"/>
      <c r="I55" s="195"/>
      <c r="J55" s="195"/>
      <c r="K55" s="195"/>
      <c r="L55" s="195"/>
      <c r="M55" s="195"/>
      <c r="N55" s="195"/>
      <c r="O55" s="195"/>
      <c r="P55" s="195"/>
      <c r="Q55" s="196"/>
      <c r="R55" s="196"/>
      <c r="S55" s="196"/>
      <c r="T55" s="196"/>
      <c r="U55" s="196"/>
      <c r="V55" s="214"/>
      <c r="W55" s="302"/>
      <c r="X55" s="197"/>
      <c r="Y55" s="197"/>
      <c r="Z55" s="197"/>
    </row>
    <row r="56" spans="1:26">
      <c r="A56" s="13"/>
      <c r="B56" s="288" t="s">
        <v>747</v>
      </c>
      <c r="C56" s="201"/>
      <c r="D56" s="201"/>
      <c r="E56" s="199">
        <f>'SO 7034'!L77</f>
        <v>0</v>
      </c>
      <c r="F56" s="199">
        <f>'SO 7034'!M77</f>
        <v>0</v>
      </c>
      <c r="G56" s="199">
        <f>'SO 7034'!I77</f>
        <v>0</v>
      </c>
      <c r="H56" s="200">
        <f>'SO 7034'!S77</f>
        <v>0</v>
      </c>
      <c r="I56" s="200">
        <f>'SO 7034'!V77</f>
        <v>0</v>
      </c>
      <c r="J56" s="200"/>
      <c r="K56" s="200"/>
      <c r="L56" s="200"/>
      <c r="M56" s="200"/>
      <c r="N56" s="200"/>
      <c r="O56" s="200"/>
      <c r="P56" s="200"/>
      <c r="Q56" s="197"/>
      <c r="R56" s="197"/>
      <c r="S56" s="197"/>
      <c r="T56" s="197"/>
      <c r="U56" s="197"/>
      <c r="V56" s="215"/>
      <c r="W56" s="302"/>
      <c r="X56" s="197"/>
      <c r="Y56" s="197"/>
      <c r="Z56" s="197"/>
    </row>
    <row r="57" spans="1:26">
      <c r="A57" s="13"/>
      <c r="B57" s="289" t="s">
        <v>71</v>
      </c>
      <c r="C57" s="202"/>
      <c r="D57" s="202"/>
      <c r="E57" s="203">
        <f>'SO 7034'!L79</f>
        <v>0</v>
      </c>
      <c r="F57" s="203">
        <f>'SO 7034'!M79</f>
        <v>0</v>
      </c>
      <c r="G57" s="203">
        <f>'SO 7034'!I79</f>
        <v>0</v>
      </c>
      <c r="H57" s="204">
        <f>'SO 7034'!S79</f>
        <v>0</v>
      </c>
      <c r="I57" s="204">
        <f>'SO 7034'!V79</f>
        <v>0</v>
      </c>
      <c r="J57" s="204"/>
      <c r="K57" s="204"/>
      <c r="L57" s="204"/>
      <c r="M57" s="204"/>
      <c r="N57" s="204"/>
      <c r="O57" s="204"/>
      <c r="P57" s="204"/>
      <c r="Q57" s="197"/>
      <c r="R57" s="197"/>
      <c r="S57" s="197"/>
      <c r="T57" s="197"/>
      <c r="U57" s="197"/>
      <c r="V57" s="215"/>
      <c r="W57" s="302"/>
      <c r="X57" s="197"/>
      <c r="Y57" s="197"/>
      <c r="Z57" s="197"/>
    </row>
    <row r="58" spans="1:26">
      <c r="A58" s="1"/>
      <c r="B58" s="290"/>
      <c r="C58" s="1"/>
      <c r="D58" s="1"/>
      <c r="E58" s="191"/>
      <c r="F58" s="191"/>
      <c r="G58" s="191"/>
      <c r="H58" s="192"/>
      <c r="I58" s="192"/>
      <c r="J58" s="192"/>
      <c r="K58" s="192"/>
      <c r="L58" s="192"/>
      <c r="M58" s="192"/>
      <c r="N58" s="192"/>
      <c r="O58" s="192"/>
      <c r="P58" s="192"/>
      <c r="V58" s="216"/>
      <c r="W58" s="78"/>
    </row>
    <row r="59" spans="1:26">
      <c r="A59" s="205"/>
      <c r="B59" s="291" t="s">
        <v>88</v>
      </c>
      <c r="C59" s="207"/>
      <c r="D59" s="207"/>
      <c r="E59" s="208">
        <f>'SO 7034'!L80</f>
        <v>0</v>
      </c>
      <c r="F59" s="208">
        <f>'SO 7034'!M80</f>
        <v>0</v>
      </c>
      <c r="G59" s="208">
        <f>'SO 7034'!I80</f>
        <v>0</v>
      </c>
      <c r="H59" s="209">
        <f>'SO 7034'!S80</f>
        <v>0</v>
      </c>
      <c r="I59" s="209">
        <f>'SO 7034'!V80</f>
        <v>0</v>
      </c>
      <c r="J59" s="210"/>
      <c r="K59" s="210"/>
      <c r="L59" s="210"/>
      <c r="M59" s="210"/>
      <c r="N59" s="210"/>
      <c r="O59" s="210"/>
      <c r="P59" s="210"/>
      <c r="Q59" s="211"/>
      <c r="R59" s="211"/>
      <c r="S59" s="211"/>
      <c r="T59" s="211"/>
      <c r="U59" s="211"/>
      <c r="V59" s="217"/>
      <c r="W59" s="302"/>
      <c r="X59" s="206"/>
      <c r="Y59" s="206"/>
      <c r="Z59" s="206"/>
    </row>
    <row r="60" spans="1:26">
      <c r="A60" s="22"/>
      <c r="B60" s="50"/>
      <c r="C60" s="3"/>
      <c r="D60" s="3"/>
      <c r="E60" s="21"/>
      <c r="F60" s="21"/>
      <c r="G60" s="21"/>
      <c r="H60" s="218"/>
      <c r="I60" s="218"/>
      <c r="J60" s="218"/>
      <c r="K60" s="218"/>
      <c r="L60" s="218"/>
      <c r="M60" s="218"/>
      <c r="N60" s="218"/>
      <c r="O60" s="218"/>
      <c r="P60" s="218"/>
      <c r="Q60" s="14"/>
      <c r="R60" s="14"/>
      <c r="S60" s="14"/>
      <c r="T60" s="14"/>
      <c r="U60" s="14"/>
      <c r="V60" s="14"/>
      <c r="W60" s="78"/>
    </row>
    <row r="61" spans="1:26">
      <c r="A61" s="22"/>
      <c r="B61" s="50"/>
      <c r="C61" s="3"/>
      <c r="D61" s="3"/>
      <c r="E61" s="21"/>
      <c r="F61" s="21"/>
      <c r="G61" s="21"/>
      <c r="H61" s="218"/>
      <c r="I61" s="218"/>
      <c r="J61" s="218"/>
      <c r="K61" s="218"/>
      <c r="L61" s="218"/>
      <c r="M61" s="218"/>
      <c r="N61" s="218"/>
      <c r="O61" s="218"/>
      <c r="P61" s="218"/>
      <c r="Q61" s="14"/>
      <c r="R61" s="14"/>
      <c r="S61" s="14"/>
      <c r="T61" s="14"/>
      <c r="U61" s="14"/>
      <c r="V61" s="14"/>
      <c r="W61" s="78"/>
    </row>
    <row r="62" spans="1:26">
      <c r="A62" s="22"/>
      <c r="B62" s="46"/>
      <c r="C62" s="11"/>
      <c r="D62" s="11"/>
      <c r="E62" s="34"/>
      <c r="F62" s="34"/>
      <c r="G62" s="34"/>
      <c r="H62" s="219"/>
      <c r="I62" s="219"/>
      <c r="J62" s="219"/>
      <c r="K62" s="219"/>
      <c r="L62" s="219"/>
      <c r="M62" s="219"/>
      <c r="N62" s="219"/>
      <c r="O62" s="219"/>
      <c r="P62" s="219"/>
      <c r="Q62" s="23"/>
      <c r="R62" s="23"/>
      <c r="S62" s="23"/>
      <c r="T62" s="23"/>
      <c r="U62" s="23"/>
      <c r="V62" s="23"/>
      <c r="W62" s="78"/>
    </row>
    <row r="63" spans="1:26" ht="34.950000000000003" customHeight="1">
      <c r="A63" s="1"/>
      <c r="B63" s="292" t="s">
        <v>89</v>
      </c>
      <c r="C63" s="220"/>
      <c r="D63" s="220"/>
      <c r="E63" s="220"/>
      <c r="F63" s="220"/>
      <c r="G63" s="220"/>
      <c r="H63" s="220"/>
      <c r="I63" s="220"/>
      <c r="J63" s="220"/>
      <c r="K63" s="220"/>
      <c r="L63" s="220"/>
      <c r="M63" s="220"/>
      <c r="N63" s="220"/>
      <c r="O63" s="220"/>
      <c r="P63" s="220"/>
      <c r="Q63" s="220"/>
      <c r="R63" s="220"/>
      <c r="S63" s="220"/>
      <c r="T63" s="220"/>
      <c r="U63" s="220"/>
      <c r="V63" s="220"/>
      <c r="W63" s="78"/>
    </row>
    <row r="64" spans="1:26">
      <c r="A64" s="22"/>
      <c r="B64" s="123"/>
      <c r="C64" s="26"/>
      <c r="D64" s="26"/>
      <c r="E64" s="125"/>
      <c r="F64" s="125"/>
      <c r="G64" s="125"/>
      <c r="H64" s="239"/>
      <c r="I64" s="239"/>
      <c r="J64" s="239"/>
      <c r="K64" s="239"/>
      <c r="L64" s="239"/>
      <c r="M64" s="239"/>
      <c r="N64" s="239"/>
      <c r="O64" s="239"/>
      <c r="P64" s="239"/>
      <c r="Q64" s="27"/>
      <c r="R64" s="27"/>
      <c r="S64" s="27"/>
      <c r="T64" s="27"/>
      <c r="U64" s="27"/>
      <c r="V64" s="27"/>
      <c r="W64" s="78"/>
    </row>
    <row r="65" spans="1:26" ht="19.95" customHeight="1">
      <c r="A65" s="278"/>
      <c r="B65" s="293" t="s">
        <v>28</v>
      </c>
      <c r="C65" s="232"/>
      <c r="D65" s="232"/>
      <c r="E65" s="233"/>
      <c r="F65" s="234"/>
      <c r="G65" s="234"/>
      <c r="H65" s="235" t="s">
        <v>26</v>
      </c>
      <c r="I65" s="236"/>
      <c r="J65" s="237"/>
      <c r="K65" s="237"/>
      <c r="L65" s="237"/>
      <c r="M65" s="237"/>
      <c r="N65" s="237"/>
      <c r="O65" s="237"/>
      <c r="P65" s="238"/>
      <c r="Q65" s="25"/>
      <c r="R65" s="25"/>
      <c r="S65" s="25"/>
      <c r="T65" s="25"/>
      <c r="U65" s="25"/>
      <c r="V65" s="25"/>
      <c r="W65" s="78"/>
    </row>
    <row r="66" spans="1:26" ht="19.95" customHeight="1">
      <c r="A66" s="278"/>
      <c r="B66" s="283" t="s">
        <v>29</v>
      </c>
      <c r="C66" s="185"/>
      <c r="D66" s="185"/>
      <c r="E66" s="186"/>
      <c r="F66" s="228"/>
      <c r="G66" s="228"/>
      <c r="H66" s="229" t="s">
        <v>24</v>
      </c>
      <c r="I66" s="229"/>
      <c r="J66" s="218"/>
      <c r="K66" s="218"/>
      <c r="L66" s="218"/>
      <c r="M66" s="218"/>
      <c r="N66" s="218"/>
      <c r="O66" s="218"/>
      <c r="P66" s="218"/>
      <c r="Q66" s="14"/>
      <c r="R66" s="14"/>
      <c r="S66" s="14"/>
      <c r="T66" s="14"/>
      <c r="U66" s="14"/>
      <c r="V66" s="14"/>
      <c r="W66" s="78"/>
    </row>
    <row r="67" spans="1:26" ht="19.95" customHeight="1">
      <c r="A67" s="278"/>
      <c r="B67" s="283" t="s">
        <v>30</v>
      </c>
      <c r="C67" s="185"/>
      <c r="D67" s="185"/>
      <c r="E67" s="186"/>
      <c r="F67" s="228"/>
      <c r="G67" s="228"/>
      <c r="H67" s="229" t="s">
        <v>946</v>
      </c>
      <c r="I67" s="229"/>
      <c r="J67" s="218"/>
      <c r="K67" s="218"/>
      <c r="L67" s="218"/>
      <c r="M67" s="218"/>
      <c r="N67" s="218"/>
      <c r="O67" s="218"/>
      <c r="P67" s="218"/>
      <c r="Q67" s="14"/>
      <c r="R67" s="14"/>
      <c r="S67" s="14"/>
      <c r="T67" s="14"/>
      <c r="U67" s="14"/>
      <c r="V67" s="14"/>
      <c r="W67" s="78"/>
    </row>
    <row r="68" spans="1:26" ht="19.95" customHeight="1">
      <c r="A68" s="22"/>
      <c r="B68" s="285" t="s">
        <v>100</v>
      </c>
      <c r="C68" s="3"/>
      <c r="D68" s="3"/>
      <c r="E68" s="21"/>
      <c r="F68" s="21"/>
      <c r="G68" s="21"/>
      <c r="H68" s="218"/>
      <c r="I68" s="218"/>
      <c r="J68" s="218"/>
      <c r="K68" s="218"/>
      <c r="L68" s="218"/>
      <c r="M68" s="218"/>
      <c r="N68" s="218"/>
      <c r="O68" s="218"/>
      <c r="P68" s="218"/>
      <c r="Q68" s="14"/>
      <c r="R68" s="14"/>
      <c r="S68" s="14"/>
      <c r="T68" s="14"/>
      <c r="U68" s="14"/>
      <c r="V68" s="14"/>
      <c r="W68" s="78"/>
    </row>
    <row r="69" spans="1:26" ht="19.95" customHeight="1">
      <c r="A69" s="22"/>
      <c r="B69" s="285" t="s">
        <v>746</v>
      </c>
      <c r="C69" s="3"/>
      <c r="D69" s="3"/>
      <c r="E69" s="21"/>
      <c r="F69" s="21"/>
      <c r="G69" s="21"/>
      <c r="H69" s="218"/>
      <c r="I69" s="218"/>
      <c r="J69" s="218"/>
      <c r="K69" s="218"/>
      <c r="L69" s="218"/>
      <c r="M69" s="218"/>
      <c r="N69" s="218"/>
      <c r="O69" s="218"/>
      <c r="P69" s="218"/>
      <c r="Q69" s="14"/>
      <c r="R69" s="14"/>
      <c r="S69" s="14"/>
      <c r="T69" s="14"/>
      <c r="U69" s="14"/>
      <c r="V69" s="14"/>
      <c r="W69" s="78"/>
    </row>
    <row r="70" spans="1:26" ht="19.95" customHeight="1">
      <c r="A70" s="22"/>
      <c r="B70" s="50"/>
      <c r="C70" s="3"/>
      <c r="D70" s="3"/>
      <c r="E70" s="21"/>
      <c r="F70" s="21"/>
      <c r="G70" s="21"/>
      <c r="H70" s="218"/>
      <c r="I70" s="218"/>
      <c r="J70" s="218"/>
      <c r="K70" s="218"/>
      <c r="L70" s="218"/>
      <c r="M70" s="218"/>
      <c r="N70" s="218"/>
      <c r="O70" s="218"/>
      <c r="P70" s="218"/>
      <c r="Q70" s="14"/>
      <c r="R70" s="14"/>
      <c r="S70" s="14"/>
      <c r="T70" s="14"/>
      <c r="U70" s="14"/>
      <c r="V70" s="14"/>
      <c r="W70" s="78"/>
    </row>
    <row r="71" spans="1:26" ht="19.95" customHeight="1">
      <c r="A71" s="22"/>
      <c r="B71" s="50"/>
      <c r="C71" s="3"/>
      <c r="D71" s="3"/>
      <c r="E71" s="21"/>
      <c r="F71" s="21"/>
      <c r="G71" s="21"/>
      <c r="H71" s="218"/>
      <c r="I71" s="218"/>
      <c r="J71" s="218"/>
      <c r="K71" s="218"/>
      <c r="L71" s="218"/>
      <c r="M71" s="218"/>
      <c r="N71" s="218"/>
      <c r="O71" s="218"/>
      <c r="P71" s="218"/>
      <c r="Q71" s="14"/>
      <c r="R71" s="14"/>
      <c r="S71" s="14"/>
      <c r="T71" s="14"/>
      <c r="U71" s="14"/>
      <c r="V71" s="14"/>
      <c r="W71" s="78"/>
    </row>
    <row r="72" spans="1:26" ht="19.95" customHeight="1">
      <c r="A72" s="22"/>
      <c r="B72" s="294" t="s">
        <v>62</v>
      </c>
      <c r="C72" s="230"/>
      <c r="D72" s="230"/>
      <c r="E72" s="21"/>
      <c r="F72" s="21"/>
      <c r="G72" s="21"/>
      <c r="H72" s="218"/>
      <c r="I72" s="218"/>
      <c r="J72" s="218"/>
      <c r="K72" s="218"/>
      <c r="L72" s="218"/>
      <c r="M72" s="218"/>
      <c r="N72" s="218"/>
      <c r="O72" s="218"/>
      <c r="P72" s="218"/>
      <c r="Q72" s="14"/>
      <c r="R72" s="14"/>
      <c r="S72" s="14"/>
      <c r="T72" s="14"/>
      <c r="U72" s="14"/>
      <c r="V72" s="14"/>
      <c r="W72" s="78"/>
    </row>
    <row r="73" spans="1:26">
      <c r="A73" s="2"/>
      <c r="B73" s="295" t="s">
        <v>90</v>
      </c>
      <c r="C73" s="180" t="s">
        <v>91</v>
      </c>
      <c r="D73" s="180" t="s">
        <v>92</v>
      </c>
      <c r="E73" s="221"/>
      <c r="F73" s="221" t="s">
        <v>93</v>
      </c>
      <c r="G73" s="221" t="s">
        <v>94</v>
      </c>
      <c r="H73" s="222" t="s">
        <v>95</v>
      </c>
      <c r="I73" s="222" t="s">
        <v>96</v>
      </c>
      <c r="J73" s="222"/>
      <c r="K73" s="222"/>
      <c r="L73" s="222"/>
      <c r="M73" s="222"/>
      <c r="N73" s="222"/>
      <c r="O73" s="222"/>
      <c r="P73" s="222" t="s">
        <v>97</v>
      </c>
      <c r="Q73" s="223"/>
      <c r="R73" s="223"/>
      <c r="S73" s="180" t="s">
        <v>98</v>
      </c>
      <c r="T73" s="224"/>
      <c r="U73" s="224"/>
      <c r="V73" s="180" t="s">
        <v>99</v>
      </c>
      <c r="W73" s="78"/>
    </row>
    <row r="74" spans="1:26">
      <c r="A74" s="13"/>
      <c r="B74" s="296"/>
      <c r="C74" s="240"/>
      <c r="D74" s="198" t="s">
        <v>71</v>
      </c>
      <c r="E74" s="198"/>
      <c r="F74" s="194"/>
      <c r="G74" s="241"/>
      <c r="H74" s="194"/>
      <c r="I74" s="194"/>
      <c r="J74" s="195"/>
      <c r="K74" s="195"/>
      <c r="L74" s="195"/>
      <c r="M74" s="195"/>
      <c r="N74" s="195"/>
      <c r="O74" s="195"/>
      <c r="P74" s="195"/>
      <c r="Q74" s="193"/>
      <c r="R74" s="193"/>
      <c r="S74" s="193"/>
      <c r="T74" s="193"/>
      <c r="U74" s="193"/>
      <c r="V74" s="271"/>
      <c r="W74" s="302"/>
      <c r="X74" s="197"/>
      <c r="Y74" s="197"/>
      <c r="Z74" s="197"/>
    </row>
    <row r="75" spans="1:26">
      <c r="A75" s="13"/>
      <c r="B75" s="297"/>
      <c r="C75" s="243">
        <v>731</v>
      </c>
      <c r="D75" s="244" t="s">
        <v>748</v>
      </c>
      <c r="E75" s="244"/>
      <c r="F75" s="199"/>
      <c r="G75" s="242"/>
      <c r="H75" s="199"/>
      <c r="I75" s="199"/>
      <c r="J75" s="200"/>
      <c r="K75" s="200"/>
      <c r="L75" s="200"/>
      <c r="M75" s="200"/>
      <c r="N75" s="200"/>
      <c r="O75" s="200"/>
      <c r="P75" s="200"/>
      <c r="Q75" s="13"/>
      <c r="R75" s="13"/>
      <c r="S75" s="13"/>
      <c r="T75" s="13"/>
      <c r="U75" s="13"/>
      <c r="V75" s="272"/>
      <c r="W75" s="302"/>
      <c r="X75" s="197"/>
      <c r="Y75" s="197"/>
      <c r="Z75" s="197"/>
    </row>
    <row r="76" spans="1:26" ht="25.05" customHeight="1">
      <c r="A76" s="251"/>
      <c r="B76" s="298">
        <v>1</v>
      </c>
      <c r="C76" s="252" t="s">
        <v>749</v>
      </c>
      <c r="D76" s="253" t="s">
        <v>750</v>
      </c>
      <c r="E76" s="253"/>
      <c r="F76" s="246" t="s">
        <v>217</v>
      </c>
      <c r="G76" s="247">
        <v>1</v>
      </c>
      <c r="H76" s="254"/>
      <c r="I76" s="246">
        <f>ROUND(G76*(H76),2)</f>
        <v>0</v>
      </c>
      <c r="J76" s="248">
        <f>ROUND(G76*(N76),2)</f>
        <v>0</v>
      </c>
      <c r="K76" s="249">
        <f>ROUND(G76*(O76),2)</f>
        <v>0</v>
      </c>
      <c r="L76" s="249">
        <f>ROUND(G76*(H76),2)</f>
        <v>0</v>
      </c>
      <c r="M76" s="249"/>
      <c r="N76" s="249">
        <v>0</v>
      </c>
      <c r="O76" s="249"/>
      <c r="P76" s="255"/>
      <c r="Q76" s="255"/>
      <c r="R76" s="255"/>
      <c r="S76" s="250">
        <f>ROUND(G76*(P76),3)</f>
        <v>0</v>
      </c>
      <c r="T76" s="250"/>
      <c r="U76" s="250"/>
      <c r="V76" s="273"/>
      <c r="W76" s="78"/>
      <c r="Z76">
        <v>0</v>
      </c>
    </row>
    <row r="77" spans="1:26">
      <c r="A77" s="13"/>
      <c r="B77" s="297"/>
      <c r="C77" s="243">
        <v>731</v>
      </c>
      <c r="D77" s="244" t="s">
        <v>748</v>
      </c>
      <c r="E77" s="244"/>
      <c r="F77" s="199"/>
      <c r="G77" s="242"/>
      <c r="H77" s="199"/>
      <c r="I77" s="203">
        <f>ROUND((SUM(I75:I76))/1,2)</f>
        <v>0</v>
      </c>
      <c r="J77" s="200"/>
      <c r="K77" s="200"/>
      <c r="L77" s="200">
        <f>ROUND((SUM(L75:L76))/1,2)</f>
        <v>0</v>
      </c>
      <c r="M77" s="200">
        <f>ROUND((SUM(M75:M76))/1,2)</f>
        <v>0</v>
      </c>
      <c r="N77" s="200"/>
      <c r="O77" s="200"/>
      <c r="P77" s="266"/>
      <c r="Q77" s="1"/>
      <c r="R77" s="1"/>
      <c r="S77" s="266">
        <f>ROUND((SUM(S75:S76))/1,2)</f>
        <v>0</v>
      </c>
      <c r="T77" s="2"/>
      <c r="U77" s="2"/>
      <c r="V77" s="275">
        <f>ROUND((SUM(V75:V76))/1,2)</f>
        <v>0</v>
      </c>
      <c r="W77" s="78"/>
    </row>
    <row r="78" spans="1:26">
      <c r="A78" s="1"/>
      <c r="B78" s="290"/>
      <c r="C78" s="1"/>
      <c r="D78" s="1"/>
      <c r="E78" s="191"/>
      <c r="F78" s="191"/>
      <c r="G78" s="231"/>
      <c r="H78" s="191"/>
      <c r="I78" s="191"/>
      <c r="J78" s="192"/>
      <c r="K78" s="192"/>
      <c r="L78" s="192"/>
      <c r="M78" s="192"/>
      <c r="N78" s="192"/>
      <c r="O78" s="192"/>
      <c r="P78" s="192"/>
      <c r="Q78" s="1"/>
      <c r="R78" s="1"/>
      <c r="S78" s="1"/>
      <c r="T78" s="1"/>
      <c r="U78" s="1"/>
      <c r="V78" s="276"/>
      <c r="W78" s="78"/>
    </row>
    <row r="79" spans="1:26">
      <c r="A79" s="13"/>
      <c r="B79" s="297"/>
      <c r="C79" s="13"/>
      <c r="D79" s="202" t="s">
        <v>71</v>
      </c>
      <c r="E79" s="202"/>
      <c r="F79" s="199"/>
      <c r="G79" s="242"/>
      <c r="H79" s="199"/>
      <c r="I79" s="203">
        <f>ROUND((SUM(I74:I78))/2,2)</f>
        <v>0</v>
      </c>
      <c r="J79" s="200"/>
      <c r="K79" s="200"/>
      <c r="L79" s="200">
        <f>ROUND((SUM(L74:L78))/2,2)</f>
        <v>0</v>
      </c>
      <c r="M79" s="200">
        <f>ROUND((SUM(M74:M78))/2,2)</f>
        <v>0</v>
      </c>
      <c r="N79" s="200"/>
      <c r="O79" s="200"/>
      <c r="P79" s="266"/>
      <c r="Q79" s="1"/>
      <c r="R79" s="1"/>
      <c r="S79" s="266">
        <f>ROUND((SUM(S74:S78))/2,2)</f>
        <v>0</v>
      </c>
      <c r="T79" s="1"/>
      <c r="U79" s="1"/>
      <c r="V79" s="275">
        <f>ROUND((SUM(V74:V78))/2,2)</f>
        <v>0</v>
      </c>
      <c r="W79" s="78"/>
    </row>
    <row r="80" spans="1:26">
      <c r="A80" s="1"/>
      <c r="B80" s="300"/>
      <c r="C80" s="267"/>
      <c r="D80" s="268" t="s">
        <v>88</v>
      </c>
      <c r="E80" s="268"/>
      <c r="F80" s="270"/>
      <c r="G80" s="269"/>
      <c r="H80" s="270"/>
      <c r="I80" s="270">
        <f>ROUND((SUM(I74:I79))/3,2)</f>
        <v>0</v>
      </c>
      <c r="J80" s="304"/>
      <c r="K80" s="304">
        <f>ROUND((SUM(K74:K79))/3,2)</f>
        <v>0</v>
      </c>
      <c r="L80" s="304">
        <f>ROUND((SUM(L74:L79))/3,2)</f>
        <v>0</v>
      </c>
      <c r="M80" s="304">
        <f>ROUND((SUM(M74:M79))/3,2)</f>
        <v>0</v>
      </c>
      <c r="N80" s="304"/>
      <c r="O80" s="304"/>
      <c r="P80" s="269"/>
      <c r="Q80" s="267"/>
      <c r="R80" s="267"/>
      <c r="S80" s="269">
        <f>ROUND((SUM(S74:S79))/3,2)</f>
        <v>0</v>
      </c>
      <c r="T80" s="267"/>
      <c r="U80" s="267"/>
      <c r="V80" s="277">
        <f>ROUND((SUM(V74:V79))/3,2)</f>
        <v>0</v>
      </c>
      <c r="W80" s="78"/>
      <c r="Z80">
        <f>(SUM(Z74:Z79))</f>
        <v>0</v>
      </c>
    </row>
  </sheetData>
  <mergeCells count="50">
    <mergeCell ref="D76:E76"/>
    <mergeCell ref="D77:E77"/>
    <mergeCell ref="D79:E79"/>
    <mergeCell ref="D80:E80"/>
    <mergeCell ref="B65:E65"/>
    <mergeCell ref="B66:E66"/>
    <mergeCell ref="B67:E67"/>
    <mergeCell ref="I65:P65"/>
    <mergeCell ref="D74:E74"/>
    <mergeCell ref="D75:E75"/>
    <mergeCell ref="B55:D55"/>
    <mergeCell ref="B56:D56"/>
    <mergeCell ref="B57:D57"/>
    <mergeCell ref="B59:D59"/>
    <mergeCell ref="B63:V63"/>
    <mergeCell ref="H1:I1"/>
    <mergeCell ref="F31:G31"/>
    <mergeCell ref="B54:C54"/>
    <mergeCell ref="B44:V44"/>
    <mergeCell ref="B46:E46"/>
    <mergeCell ref="B47:E47"/>
    <mergeCell ref="B48:E48"/>
    <mergeCell ref="F46:H46"/>
    <mergeCell ref="F47:H47"/>
    <mergeCell ref="F48:H48"/>
    <mergeCell ref="B49:I49"/>
    <mergeCell ref="F25:H25"/>
    <mergeCell ref="F26:H26"/>
    <mergeCell ref="F27:H27"/>
    <mergeCell ref="F28:G28"/>
    <mergeCell ref="F29:G29"/>
    <mergeCell ref="F30:G30"/>
    <mergeCell ref="F19:H19"/>
    <mergeCell ref="F20:H20"/>
    <mergeCell ref="F21:H21"/>
    <mergeCell ref="F22:H22"/>
    <mergeCell ref="F23:H23"/>
    <mergeCell ref="F24:H24"/>
    <mergeCell ref="B11:H11"/>
    <mergeCell ref="F14:H14"/>
    <mergeCell ref="F15:H15"/>
    <mergeCell ref="F16:H16"/>
    <mergeCell ref="F17:H17"/>
    <mergeCell ref="F18:H18"/>
    <mergeCell ref="B1:C1"/>
    <mergeCell ref="E1:F1"/>
    <mergeCell ref="B2:V2"/>
    <mergeCell ref="B3:V3"/>
    <mergeCell ref="B7:H7"/>
    <mergeCell ref="B9:H9"/>
  </mergeCells>
  <hyperlinks>
    <hyperlink ref="B1:C1" location="A2:A2" tooltip="Klikni na prechod ku Kryciemu listu..." display="Krycí list rozpočtu"/>
    <hyperlink ref="E1:F1" location="A54:A54" tooltip="Klikni na prechod ku rekapitulácii..." display="Rekapitulácia rozpočtu"/>
    <hyperlink ref="H1:I1" location="B73:B73" tooltip="Klikni na prechod ku Rozpočet..." display="Rozpočet"/>
  </hyperlinks>
  <printOptions horizontalCentered="1" gridLines="1"/>
  <pageMargins left="1.1111111111111112E-2" right="1.1111111111111112E-2" top="0.75" bottom="0.75" header="0.3" footer="0.3"/>
  <pageSetup paperSize="9" scale="75" orientation="portrait" r:id="rId1"/>
  <headerFooter>
    <oddHeader>&amp;C&amp;B&amp; Rozpočet Kontajnerové divadlo vedľa kina Hviezda - Trenčín / Vykurovanie</oddHeader>
    <oddFooter>&amp;RStrana &amp;P z &amp;N    &amp;L&amp;7Spracované systémom Systematic® Kalkulus, tel.: 051 77 10 585</oddFooter>
  </headerFooter>
  <rowBreaks count="2" manualBreakCount="2">
    <brk id="40" max="16383" man="1"/>
    <brk id="62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>
  <dimension ref="A1:AA80"/>
  <sheetViews>
    <sheetView workbookViewId="0">
      <pane ySplit="1" topLeftCell="A50" activePane="bottomLeft" state="frozen"/>
      <selection pane="bottomLeft" activeCell="H68" sqref="H68"/>
    </sheetView>
  </sheetViews>
  <sheetFormatPr defaultColWidth="0" defaultRowHeight="14.4"/>
  <cols>
    <col min="1" max="1" width="1.77734375" customWidth="1"/>
    <col min="2" max="2" width="4.77734375" customWidth="1"/>
    <col min="3" max="3" width="12.77734375" customWidth="1"/>
    <col min="4" max="5" width="22.77734375" customWidth="1"/>
    <col min="6" max="7" width="9.77734375" customWidth="1"/>
    <col min="8" max="9" width="12.77734375" customWidth="1"/>
    <col min="10" max="10" width="10.77734375" hidden="1" customWidth="1"/>
    <col min="11" max="15" width="0" hidden="1" customWidth="1"/>
    <col min="16" max="16" width="9.77734375" customWidth="1"/>
    <col min="17" max="18" width="0" hidden="1" customWidth="1"/>
    <col min="19" max="19" width="7.77734375" customWidth="1"/>
    <col min="20" max="21" width="0" hidden="1" customWidth="1"/>
    <col min="22" max="22" width="7.77734375" customWidth="1"/>
    <col min="23" max="23" width="2.77734375" customWidth="1"/>
    <col min="24" max="26" width="0" hidden="1" customWidth="1"/>
    <col min="27" max="27" width="8.88671875" hidden="1" customWidth="1"/>
  </cols>
  <sheetData>
    <row r="1" spans="1:23" ht="34.950000000000003" customHeight="1">
      <c r="A1" s="15"/>
      <c r="B1" s="45" t="s">
        <v>21</v>
      </c>
      <c r="C1" s="18"/>
      <c r="D1" s="15"/>
      <c r="E1" s="19" t="s">
        <v>0</v>
      </c>
      <c r="F1" s="20"/>
      <c r="G1" s="16"/>
      <c r="H1" s="17" t="s">
        <v>89</v>
      </c>
      <c r="I1" s="18"/>
      <c r="J1" s="225"/>
      <c r="K1" s="226"/>
      <c r="L1" s="226"/>
      <c r="M1" s="226"/>
      <c r="N1" s="226"/>
      <c r="O1" s="226"/>
      <c r="P1" s="227"/>
      <c r="Q1" s="161"/>
      <c r="R1" s="161"/>
      <c r="S1" s="161"/>
      <c r="T1" s="161"/>
      <c r="U1" s="161"/>
      <c r="V1" s="161"/>
      <c r="W1" s="78">
        <v>30.126000000000001</v>
      </c>
    </row>
    <row r="2" spans="1:23" ht="34.950000000000003" customHeight="1">
      <c r="A2" s="22"/>
      <c r="B2" s="54" t="s">
        <v>21</v>
      </c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  <c r="Q2" s="52"/>
      <c r="R2" s="52"/>
      <c r="S2" s="52"/>
      <c r="T2" s="52"/>
      <c r="U2" s="52"/>
      <c r="V2" s="162"/>
      <c r="W2" s="78"/>
    </row>
    <row r="3" spans="1:23" ht="18" customHeight="1">
      <c r="A3" s="22"/>
      <c r="B3" s="57" t="s">
        <v>1</v>
      </c>
      <c r="C3" s="58"/>
      <c r="D3" s="58"/>
      <c r="E3" s="58"/>
      <c r="F3" s="58"/>
      <c r="G3" s="55"/>
      <c r="H3" s="55"/>
      <c r="I3" s="55"/>
      <c r="J3" s="55"/>
      <c r="K3" s="55"/>
      <c r="L3" s="55"/>
      <c r="M3" s="55"/>
      <c r="N3" s="55"/>
      <c r="O3" s="55"/>
      <c r="P3" s="55"/>
      <c r="Q3" s="55"/>
      <c r="R3" s="55"/>
      <c r="S3" s="55"/>
      <c r="T3" s="55"/>
      <c r="U3" s="55"/>
      <c r="V3" s="163"/>
      <c r="W3" s="78"/>
    </row>
    <row r="4" spans="1:23" ht="18" customHeight="1">
      <c r="A4" s="22"/>
      <c r="B4" s="59" t="s">
        <v>751</v>
      </c>
      <c r="C4" s="39"/>
      <c r="D4" s="32"/>
      <c r="E4" s="32"/>
      <c r="F4" s="60" t="s">
        <v>23</v>
      </c>
      <c r="G4" s="32"/>
      <c r="H4" s="32"/>
      <c r="I4" s="32"/>
      <c r="J4" s="32"/>
      <c r="K4" s="33"/>
      <c r="L4" s="33"/>
      <c r="M4" s="33"/>
      <c r="N4" s="33"/>
      <c r="O4" s="33"/>
      <c r="P4" s="33"/>
      <c r="Q4" s="33"/>
      <c r="R4" s="33"/>
      <c r="S4" s="33"/>
      <c r="T4" s="33"/>
      <c r="U4" s="33"/>
      <c r="V4" s="164"/>
      <c r="W4" s="78"/>
    </row>
    <row r="5" spans="1:23" ht="18" customHeight="1">
      <c r="A5" s="22"/>
      <c r="B5" s="48"/>
      <c r="C5" s="39"/>
      <c r="D5" s="32"/>
      <c r="E5" s="32"/>
      <c r="F5" s="60" t="s">
        <v>24</v>
      </c>
      <c r="G5" s="32"/>
      <c r="H5" s="32"/>
      <c r="I5" s="32"/>
      <c r="J5" s="32"/>
      <c r="K5" s="33"/>
      <c r="L5" s="33"/>
      <c r="M5" s="33"/>
      <c r="N5" s="33"/>
      <c r="O5" s="33"/>
      <c r="P5" s="33"/>
      <c r="Q5" s="33"/>
      <c r="R5" s="33"/>
      <c r="S5" s="33"/>
      <c r="T5" s="33"/>
      <c r="U5" s="33"/>
      <c r="V5" s="164"/>
      <c r="W5" s="78"/>
    </row>
    <row r="6" spans="1:23" ht="18" customHeight="1">
      <c r="A6" s="22"/>
      <c r="B6" s="61" t="s">
        <v>25</v>
      </c>
      <c r="C6" s="39"/>
      <c r="D6" s="60" t="s">
        <v>26</v>
      </c>
      <c r="E6" s="32"/>
      <c r="F6" s="60" t="s">
        <v>27</v>
      </c>
      <c r="G6" s="393">
        <v>44480</v>
      </c>
      <c r="H6" s="32"/>
      <c r="I6" s="32"/>
      <c r="J6" s="32"/>
      <c r="K6" s="33"/>
      <c r="L6" s="33"/>
      <c r="M6" s="33"/>
      <c r="N6" s="33"/>
      <c r="O6" s="33"/>
      <c r="P6" s="33"/>
      <c r="Q6" s="33"/>
      <c r="R6" s="33"/>
      <c r="S6" s="33"/>
      <c r="T6" s="33"/>
      <c r="U6" s="33"/>
      <c r="V6" s="164"/>
      <c r="W6" s="78"/>
    </row>
    <row r="7" spans="1:23" ht="19.95" customHeight="1">
      <c r="A7" s="22"/>
      <c r="B7" s="69" t="s">
        <v>28</v>
      </c>
      <c r="C7" s="65"/>
      <c r="D7" s="65"/>
      <c r="E7" s="65"/>
      <c r="F7" s="65"/>
      <c r="G7" s="65"/>
      <c r="H7" s="66"/>
      <c r="I7" s="63"/>
      <c r="J7" s="64"/>
      <c r="K7" s="33"/>
      <c r="L7" s="33"/>
      <c r="M7" s="33"/>
      <c r="N7" s="33"/>
      <c r="O7" s="33"/>
      <c r="P7" s="33"/>
      <c r="Q7" s="33"/>
      <c r="R7" s="33"/>
      <c r="S7" s="33"/>
      <c r="T7" s="33"/>
      <c r="U7" s="33"/>
      <c r="V7" s="164"/>
      <c r="W7" s="78"/>
    </row>
    <row r="8" spans="1:23" ht="18" customHeight="1">
      <c r="A8" s="22"/>
      <c r="B8" s="71" t="s">
        <v>31</v>
      </c>
      <c r="C8" s="62"/>
      <c r="D8" s="35"/>
      <c r="E8" s="35"/>
      <c r="F8" s="72" t="s">
        <v>32</v>
      </c>
      <c r="G8" s="35"/>
      <c r="H8" s="35"/>
      <c r="I8" s="32"/>
      <c r="J8" s="32"/>
      <c r="K8" s="33"/>
      <c r="L8" s="33"/>
      <c r="M8" s="33"/>
      <c r="N8" s="33"/>
      <c r="O8" s="33"/>
      <c r="P8" s="33"/>
      <c r="Q8" s="33"/>
      <c r="R8" s="33"/>
      <c r="S8" s="33"/>
      <c r="T8" s="33"/>
      <c r="U8" s="33"/>
      <c r="V8" s="164"/>
      <c r="W8" s="78"/>
    </row>
    <row r="9" spans="1:23" ht="19.95" customHeight="1">
      <c r="A9" s="22"/>
      <c r="B9" s="70" t="s">
        <v>29</v>
      </c>
      <c r="C9" s="67"/>
      <c r="D9" s="67"/>
      <c r="E9" s="67"/>
      <c r="F9" s="67"/>
      <c r="G9" s="67"/>
      <c r="H9" s="68"/>
      <c r="I9" s="64"/>
      <c r="J9" s="64"/>
      <c r="K9" s="33"/>
      <c r="L9" s="33"/>
      <c r="M9" s="33"/>
      <c r="N9" s="33"/>
      <c r="O9" s="33"/>
      <c r="P9" s="33"/>
      <c r="Q9" s="33"/>
      <c r="R9" s="33"/>
      <c r="S9" s="33"/>
      <c r="T9" s="33"/>
      <c r="U9" s="33"/>
      <c r="V9" s="164"/>
      <c r="W9" s="78"/>
    </row>
    <row r="10" spans="1:23" ht="18" customHeight="1">
      <c r="A10" s="22"/>
      <c r="B10" s="61" t="s">
        <v>31</v>
      </c>
      <c r="C10" s="39"/>
      <c r="D10" s="32"/>
      <c r="E10" s="32"/>
      <c r="F10" s="60" t="s">
        <v>32</v>
      </c>
      <c r="G10" s="32"/>
      <c r="H10" s="32"/>
      <c r="I10" s="32"/>
      <c r="J10" s="32"/>
      <c r="K10" s="33"/>
      <c r="L10" s="33"/>
      <c r="M10" s="33"/>
      <c r="N10" s="33"/>
      <c r="O10" s="33"/>
      <c r="P10" s="33"/>
      <c r="Q10" s="33"/>
      <c r="R10" s="33"/>
      <c r="S10" s="33"/>
      <c r="T10" s="33"/>
      <c r="U10" s="33"/>
      <c r="V10" s="164"/>
      <c r="W10" s="78"/>
    </row>
    <row r="11" spans="1:23" ht="19.95" customHeight="1">
      <c r="A11" s="22"/>
      <c r="B11" s="70" t="s">
        <v>30</v>
      </c>
      <c r="C11" s="67"/>
      <c r="D11" s="67"/>
      <c r="E11" s="67"/>
      <c r="F11" s="67"/>
      <c r="G11" s="67"/>
      <c r="H11" s="68"/>
      <c r="I11" s="64"/>
      <c r="J11" s="64"/>
      <c r="K11" s="33"/>
      <c r="L11" s="33"/>
      <c r="M11" s="33"/>
      <c r="N11" s="33"/>
      <c r="O11" s="33"/>
      <c r="P11" s="33"/>
      <c r="Q11" s="33"/>
      <c r="R11" s="33"/>
      <c r="S11" s="33"/>
      <c r="T11" s="33"/>
      <c r="U11" s="33"/>
      <c r="V11" s="164"/>
      <c r="W11" s="78"/>
    </row>
    <row r="12" spans="1:23" ht="18" customHeight="1">
      <c r="A12" s="22"/>
      <c r="B12" s="61" t="s">
        <v>31</v>
      </c>
      <c r="C12" s="39"/>
      <c r="D12" s="32"/>
      <c r="E12" s="32"/>
      <c r="F12" s="60" t="s">
        <v>32</v>
      </c>
      <c r="G12" s="32"/>
      <c r="H12" s="32"/>
      <c r="I12" s="32"/>
      <c r="J12" s="32"/>
      <c r="K12" s="33"/>
      <c r="L12" s="33"/>
      <c r="M12" s="33"/>
      <c r="N12" s="33"/>
      <c r="O12" s="33"/>
      <c r="P12" s="33"/>
      <c r="Q12" s="33"/>
      <c r="R12" s="33"/>
      <c r="S12" s="33"/>
      <c r="T12" s="33"/>
      <c r="U12" s="33"/>
      <c r="V12" s="164"/>
      <c r="W12" s="78"/>
    </row>
    <row r="13" spans="1:23" ht="18" customHeight="1">
      <c r="A13" s="22"/>
      <c r="B13" s="47"/>
      <c r="C13" s="38"/>
      <c r="D13" s="28"/>
      <c r="E13" s="28"/>
      <c r="F13" s="28"/>
      <c r="G13" s="28"/>
      <c r="H13" s="28"/>
      <c r="I13" s="39"/>
      <c r="J13" s="32"/>
      <c r="K13" s="33"/>
      <c r="L13" s="33"/>
      <c r="M13" s="33"/>
      <c r="N13" s="33"/>
      <c r="O13" s="33"/>
      <c r="P13" s="33"/>
      <c r="Q13" s="33"/>
      <c r="R13" s="33"/>
      <c r="S13" s="33"/>
      <c r="T13" s="33"/>
      <c r="U13" s="33"/>
      <c r="V13" s="164"/>
      <c r="W13" s="78"/>
    </row>
    <row r="14" spans="1:23" ht="18" customHeight="1">
      <c r="A14" s="22"/>
      <c r="B14" s="79" t="s">
        <v>6</v>
      </c>
      <c r="C14" s="87" t="s">
        <v>53</v>
      </c>
      <c r="D14" s="86" t="s">
        <v>54</v>
      </c>
      <c r="E14" s="91" t="s">
        <v>55</v>
      </c>
      <c r="F14" s="99" t="s">
        <v>39</v>
      </c>
      <c r="G14" s="128"/>
      <c r="H14" s="56"/>
      <c r="I14" s="39"/>
      <c r="J14" s="32"/>
      <c r="K14" s="33"/>
      <c r="L14" s="33"/>
      <c r="M14" s="33"/>
      <c r="N14" s="33"/>
      <c r="O14" s="100"/>
      <c r="P14" s="108">
        <v>0</v>
      </c>
      <c r="Q14" s="104"/>
      <c r="R14" s="33"/>
      <c r="S14" s="33"/>
      <c r="T14" s="33"/>
      <c r="U14" s="33"/>
      <c r="V14" s="164"/>
      <c r="W14" s="78"/>
    </row>
    <row r="15" spans="1:23" ht="18" customHeight="1">
      <c r="A15" s="22"/>
      <c r="B15" s="80" t="s">
        <v>33</v>
      </c>
      <c r="C15" s="88">
        <f>'SO 7035'!E57</f>
        <v>0</v>
      </c>
      <c r="D15" s="83">
        <f>'SO 7035'!F57</f>
        <v>0</v>
      </c>
      <c r="E15" s="92">
        <f>'SO 7035'!G57</f>
        <v>0</v>
      </c>
      <c r="F15" s="141"/>
      <c r="G15" s="129"/>
      <c r="H15" s="75"/>
      <c r="I15" s="32"/>
      <c r="J15" s="32"/>
      <c r="K15" s="33"/>
      <c r="L15" s="33"/>
      <c r="M15" s="33"/>
      <c r="N15" s="33"/>
      <c r="O15" s="100"/>
      <c r="P15" s="109"/>
      <c r="Q15" s="104"/>
      <c r="R15" s="33"/>
      <c r="S15" s="33"/>
      <c r="T15" s="33"/>
      <c r="U15" s="33"/>
      <c r="V15" s="164"/>
      <c r="W15" s="78"/>
    </row>
    <row r="16" spans="1:23" ht="18" customHeight="1">
      <c r="A16" s="22"/>
      <c r="B16" s="79" t="s">
        <v>34</v>
      </c>
      <c r="C16" s="118"/>
      <c r="D16" s="119"/>
      <c r="E16" s="120"/>
      <c r="F16" s="142" t="s">
        <v>40</v>
      </c>
      <c r="G16" s="129"/>
      <c r="H16" s="75"/>
      <c r="I16" s="32"/>
      <c r="J16" s="32"/>
      <c r="K16" s="33"/>
      <c r="L16" s="33"/>
      <c r="M16" s="33"/>
      <c r="N16" s="33"/>
      <c r="O16" s="100"/>
      <c r="P16" s="110">
        <f>(SUM(Z74:Z79))</f>
        <v>0</v>
      </c>
      <c r="Q16" s="104"/>
      <c r="R16" s="33"/>
      <c r="S16" s="33"/>
      <c r="T16" s="33"/>
      <c r="U16" s="33"/>
      <c r="V16" s="164"/>
      <c r="W16" s="78"/>
    </row>
    <row r="17" spans="1:26" ht="18" customHeight="1">
      <c r="A17" s="22"/>
      <c r="B17" s="80" t="s">
        <v>35</v>
      </c>
      <c r="C17" s="88"/>
      <c r="D17" s="83"/>
      <c r="E17" s="92"/>
      <c r="F17" s="143" t="s">
        <v>41</v>
      </c>
      <c r="G17" s="129"/>
      <c r="H17" s="75"/>
      <c r="I17" s="32"/>
      <c r="J17" s="32"/>
      <c r="K17" s="33"/>
      <c r="L17" s="33"/>
      <c r="M17" s="33"/>
      <c r="N17" s="33"/>
      <c r="O17" s="100"/>
      <c r="P17" s="110">
        <v>0</v>
      </c>
      <c r="Q17" s="104"/>
      <c r="R17" s="33"/>
      <c r="S17" s="33"/>
      <c r="T17" s="33"/>
      <c r="U17" s="33"/>
      <c r="V17" s="164"/>
      <c r="W17" s="78"/>
    </row>
    <row r="18" spans="1:26" ht="18" customHeight="1">
      <c r="A18" s="22"/>
      <c r="B18" s="81" t="s">
        <v>36</v>
      </c>
      <c r="C18" s="89"/>
      <c r="D18" s="84"/>
      <c r="E18" s="93"/>
      <c r="F18" s="144"/>
      <c r="G18" s="130"/>
      <c r="H18" s="75"/>
      <c r="I18" s="32"/>
      <c r="J18" s="32"/>
      <c r="K18" s="33"/>
      <c r="L18" s="33"/>
      <c r="M18" s="33"/>
      <c r="N18" s="33"/>
      <c r="O18" s="100"/>
      <c r="P18" s="109"/>
      <c r="Q18" s="104"/>
      <c r="R18" s="33"/>
      <c r="S18" s="33"/>
      <c r="T18" s="33"/>
      <c r="U18" s="33"/>
      <c r="V18" s="164"/>
      <c r="W18" s="78"/>
    </row>
    <row r="19" spans="1:26" ht="18" customHeight="1">
      <c r="A19" s="22"/>
      <c r="B19" s="81" t="s">
        <v>37</v>
      </c>
      <c r="C19" s="90"/>
      <c r="D19" s="85"/>
      <c r="E19" s="93"/>
      <c r="F19" s="98"/>
      <c r="G19" s="148"/>
      <c r="H19" s="76"/>
      <c r="I19" s="32"/>
      <c r="J19" s="32"/>
      <c r="K19" s="33"/>
      <c r="L19" s="33"/>
      <c r="M19" s="33"/>
      <c r="N19" s="33"/>
      <c r="O19" s="100"/>
      <c r="P19" s="109"/>
      <c r="Q19" s="104"/>
      <c r="R19" s="33"/>
      <c r="S19" s="33"/>
      <c r="T19" s="33"/>
      <c r="U19" s="33"/>
      <c r="V19" s="164"/>
      <c r="W19" s="78"/>
    </row>
    <row r="20" spans="1:26" ht="18" customHeight="1">
      <c r="A20" s="22"/>
      <c r="B20" s="74" t="s">
        <v>38</v>
      </c>
      <c r="C20" s="82"/>
      <c r="D20" s="121"/>
      <c r="E20" s="122">
        <f>SUM(E15:E19)</f>
        <v>0</v>
      </c>
      <c r="F20" s="145" t="s">
        <v>38</v>
      </c>
      <c r="G20" s="134"/>
      <c r="H20" s="56"/>
      <c r="I20" s="39"/>
      <c r="J20" s="32"/>
      <c r="K20" s="33"/>
      <c r="L20" s="33"/>
      <c r="M20" s="33"/>
      <c r="N20" s="33"/>
      <c r="O20" s="100"/>
      <c r="P20" s="111">
        <f>SUM(P14:P19)</f>
        <v>0</v>
      </c>
      <c r="Q20" s="104"/>
      <c r="R20" s="33"/>
      <c r="S20" s="33"/>
      <c r="T20" s="33"/>
      <c r="U20" s="33"/>
      <c r="V20" s="164"/>
      <c r="W20" s="78"/>
    </row>
    <row r="21" spans="1:26" ht="18" customHeight="1">
      <c r="A21" s="22"/>
      <c r="B21" s="71" t="s">
        <v>47</v>
      </c>
      <c r="C21" s="73"/>
      <c r="D21" s="117"/>
      <c r="E21" s="94">
        <f>((E15*U22*0)+(E16*V22*0)+(E17*W22*0))/100</f>
        <v>0</v>
      </c>
      <c r="F21" s="146" t="s">
        <v>50</v>
      </c>
      <c r="G21" s="129"/>
      <c r="H21" s="75"/>
      <c r="I21" s="32"/>
      <c r="J21" s="32"/>
      <c r="K21" s="33"/>
      <c r="L21" s="33"/>
      <c r="M21" s="33"/>
      <c r="N21" s="33"/>
      <c r="O21" s="100"/>
      <c r="P21" s="110">
        <f>((E15*X22*0)+(E16*Y22*0)+(E17*Z22*0))/100</f>
        <v>0</v>
      </c>
      <c r="Q21" s="104"/>
      <c r="R21" s="33"/>
      <c r="S21" s="33"/>
      <c r="T21" s="33"/>
      <c r="U21" s="33"/>
      <c r="V21" s="164"/>
      <c r="W21" s="78"/>
    </row>
    <row r="22" spans="1:26" ht="18" customHeight="1">
      <c r="A22" s="22"/>
      <c r="B22" s="61" t="s">
        <v>48</v>
      </c>
      <c r="C22" s="41"/>
      <c r="D22" s="96"/>
      <c r="E22" s="95">
        <f>((E15*U23*0)+(E16*V23*0)+(E17*W23*0))/100</f>
        <v>0</v>
      </c>
      <c r="F22" s="146" t="s">
        <v>51</v>
      </c>
      <c r="G22" s="129"/>
      <c r="H22" s="75"/>
      <c r="I22" s="32"/>
      <c r="J22" s="32"/>
      <c r="K22" s="33"/>
      <c r="L22" s="33"/>
      <c r="M22" s="33"/>
      <c r="N22" s="33"/>
      <c r="O22" s="100"/>
      <c r="P22" s="110">
        <f>((E15*X23*0)+(E16*Y23*0)+(E17*Z23*0))/100</f>
        <v>0</v>
      </c>
      <c r="Q22" s="104"/>
      <c r="R22" s="33"/>
      <c r="S22" s="33"/>
      <c r="T22" s="33"/>
      <c r="U22" s="33">
        <v>1</v>
      </c>
      <c r="V22" s="165">
        <v>1</v>
      </c>
      <c r="W22" s="78">
        <v>1</v>
      </c>
      <c r="X22">
        <v>1</v>
      </c>
      <c r="Y22">
        <v>1</v>
      </c>
      <c r="Z22">
        <v>1</v>
      </c>
    </row>
    <row r="23" spans="1:26" ht="18" customHeight="1">
      <c r="A23" s="22"/>
      <c r="B23" s="61" t="s">
        <v>49</v>
      </c>
      <c r="C23" s="41"/>
      <c r="D23" s="96"/>
      <c r="E23" s="95">
        <f>((E15*U24*0)+(E16*V24*0)+(E17*W24*0))/100</f>
        <v>0</v>
      </c>
      <c r="F23" s="146" t="s">
        <v>52</v>
      </c>
      <c r="G23" s="129"/>
      <c r="H23" s="75"/>
      <c r="I23" s="32"/>
      <c r="J23" s="32"/>
      <c r="K23" s="33"/>
      <c r="L23" s="33"/>
      <c r="M23" s="33"/>
      <c r="N23" s="33"/>
      <c r="O23" s="100"/>
      <c r="P23" s="110">
        <f>((E15*X24*0)+(E16*Y24*0)+(E17*Z24*0))/100</f>
        <v>0</v>
      </c>
      <c r="Q23" s="104"/>
      <c r="R23" s="33"/>
      <c r="S23" s="33"/>
      <c r="T23" s="33"/>
      <c r="U23" s="33">
        <v>1</v>
      </c>
      <c r="V23" s="165">
        <v>1</v>
      </c>
      <c r="W23" s="78">
        <v>0</v>
      </c>
      <c r="X23">
        <v>1</v>
      </c>
      <c r="Y23">
        <v>1</v>
      </c>
      <c r="Z23">
        <v>1</v>
      </c>
    </row>
    <row r="24" spans="1:26" ht="18" customHeight="1">
      <c r="A24" s="22"/>
      <c r="B24" s="48"/>
      <c r="C24" s="41"/>
      <c r="D24" s="96"/>
      <c r="E24" s="96"/>
      <c r="F24" s="147"/>
      <c r="G24" s="130"/>
      <c r="H24" s="75"/>
      <c r="I24" s="32"/>
      <c r="J24" s="32"/>
      <c r="K24" s="33"/>
      <c r="L24" s="33"/>
      <c r="M24" s="33"/>
      <c r="N24" s="33"/>
      <c r="O24" s="100"/>
      <c r="P24" s="112"/>
      <c r="Q24" s="104"/>
      <c r="R24" s="33"/>
      <c r="S24" s="33"/>
      <c r="T24" s="33"/>
      <c r="U24" s="33">
        <v>1</v>
      </c>
      <c r="V24" s="165">
        <v>1</v>
      </c>
      <c r="W24" s="78">
        <v>1</v>
      </c>
      <c r="X24">
        <v>1</v>
      </c>
      <c r="Y24">
        <v>1</v>
      </c>
      <c r="Z24">
        <v>0</v>
      </c>
    </row>
    <row r="25" spans="1:26" ht="18" customHeight="1">
      <c r="A25" s="22"/>
      <c r="B25" s="61"/>
      <c r="C25" s="41"/>
      <c r="D25" s="96"/>
      <c r="E25" s="96"/>
      <c r="F25" s="127" t="s">
        <v>38</v>
      </c>
      <c r="G25" s="148"/>
      <c r="H25" s="75"/>
      <c r="I25" s="32"/>
      <c r="J25" s="32"/>
      <c r="K25" s="33"/>
      <c r="L25" s="33"/>
      <c r="M25" s="33"/>
      <c r="N25" s="33"/>
      <c r="O25" s="100"/>
      <c r="P25" s="111">
        <f>SUM(E21:E24)+SUM(P21:P24)</f>
        <v>0</v>
      </c>
      <c r="Q25" s="104"/>
      <c r="R25" s="33"/>
      <c r="S25" s="33"/>
      <c r="T25" s="33"/>
      <c r="U25" s="33"/>
      <c r="V25" s="164"/>
      <c r="W25" s="78"/>
    </row>
    <row r="26" spans="1:26" ht="18" customHeight="1">
      <c r="A26" s="22"/>
      <c r="B26" s="159" t="s">
        <v>58</v>
      </c>
      <c r="C26" s="124"/>
      <c r="D26" s="126"/>
      <c r="E26" s="155"/>
      <c r="F26" s="145" t="s">
        <v>42</v>
      </c>
      <c r="G26" s="149"/>
      <c r="H26" s="77"/>
      <c r="I26" s="30"/>
      <c r="J26" s="30"/>
      <c r="K26" s="31"/>
      <c r="L26" s="31"/>
      <c r="M26" s="31"/>
      <c r="N26" s="31"/>
      <c r="O26" s="101"/>
      <c r="P26" s="113"/>
      <c r="Q26" s="105"/>
      <c r="R26" s="31"/>
      <c r="S26" s="31"/>
      <c r="T26" s="31"/>
      <c r="U26" s="31"/>
      <c r="V26" s="166"/>
      <c r="W26" s="78"/>
    </row>
    <row r="27" spans="1:26" ht="18" customHeight="1">
      <c r="A27" s="22"/>
      <c r="B27" s="49"/>
      <c r="C27" s="43"/>
      <c r="D27" s="97"/>
      <c r="E27" s="156"/>
      <c r="F27" s="151" t="s">
        <v>43</v>
      </c>
      <c r="G27" s="131"/>
      <c r="H27" s="51"/>
      <c r="I27" s="35"/>
      <c r="J27" s="35"/>
      <c r="K27" s="36"/>
      <c r="L27" s="36"/>
      <c r="M27" s="36"/>
      <c r="N27" s="36"/>
      <c r="O27" s="102"/>
      <c r="P27" s="114">
        <f>E20+P20+E25+P25</f>
        <v>0</v>
      </c>
      <c r="Q27" s="106"/>
      <c r="R27" s="36"/>
      <c r="S27" s="36"/>
      <c r="T27" s="36"/>
      <c r="U27" s="36"/>
      <c r="V27" s="167"/>
      <c r="W27" s="78"/>
    </row>
    <row r="28" spans="1:26" ht="18" customHeight="1">
      <c r="A28" s="22"/>
      <c r="B28" s="50"/>
      <c r="C28" s="44"/>
      <c r="D28" s="22"/>
      <c r="E28" s="157"/>
      <c r="F28" s="152" t="s">
        <v>44</v>
      </c>
      <c r="G28" s="132"/>
      <c r="H28" s="303">
        <f>P27-SUM('SO 7035'!K74:'SO 7035'!K79)</f>
        <v>0</v>
      </c>
      <c r="I28" s="28"/>
      <c r="J28" s="28"/>
      <c r="K28" s="29"/>
      <c r="L28" s="29"/>
      <c r="M28" s="29"/>
      <c r="N28" s="29"/>
      <c r="O28" s="103"/>
      <c r="P28" s="115">
        <f>ROUND(((ROUND(H28,2)*20)*1/100),2)</f>
        <v>0</v>
      </c>
      <c r="Q28" s="107"/>
      <c r="R28" s="29"/>
      <c r="S28" s="29"/>
      <c r="T28" s="29"/>
      <c r="U28" s="29"/>
      <c r="V28" s="168"/>
      <c r="W28" s="78"/>
    </row>
    <row r="29" spans="1:26" ht="18" customHeight="1">
      <c r="A29" s="22"/>
      <c r="B29" s="50"/>
      <c r="C29" s="44"/>
      <c r="D29" s="22"/>
      <c r="E29" s="157"/>
      <c r="F29" s="153" t="s">
        <v>45</v>
      </c>
      <c r="G29" s="133"/>
      <c r="H29" s="40">
        <f>SUM('SO 7035'!K74:'SO 7035'!K79)</f>
        <v>0</v>
      </c>
      <c r="I29" s="32"/>
      <c r="J29" s="32"/>
      <c r="K29" s="33"/>
      <c r="L29" s="33"/>
      <c r="M29" s="33"/>
      <c r="N29" s="33"/>
      <c r="O29" s="100"/>
      <c r="P29" s="108">
        <f>ROUND(((ROUND(H29,2)*0)/100),2)</f>
        <v>0</v>
      </c>
      <c r="Q29" s="104"/>
      <c r="R29" s="33"/>
      <c r="S29" s="33"/>
      <c r="T29" s="33"/>
      <c r="U29" s="33"/>
      <c r="V29" s="164"/>
      <c r="W29" s="78"/>
    </row>
    <row r="30" spans="1:26" ht="18" customHeight="1">
      <c r="A30" s="22"/>
      <c r="B30" s="50"/>
      <c r="C30" s="44"/>
      <c r="D30" s="22"/>
      <c r="E30" s="157"/>
      <c r="F30" s="154" t="s">
        <v>46</v>
      </c>
      <c r="G30" s="150"/>
      <c r="H30" s="138"/>
      <c r="I30" s="139"/>
      <c r="J30" s="28"/>
      <c r="K30" s="29"/>
      <c r="L30" s="29"/>
      <c r="M30" s="29"/>
      <c r="N30" s="29"/>
      <c r="O30" s="103"/>
      <c r="P30" s="140">
        <f>SUM(P27:P29)</f>
        <v>0</v>
      </c>
      <c r="Q30" s="104"/>
      <c r="R30" s="33"/>
      <c r="S30" s="33"/>
      <c r="T30" s="33"/>
      <c r="U30" s="33"/>
      <c r="V30" s="164"/>
      <c r="W30" s="78"/>
    </row>
    <row r="31" spans="1:26" ht="18" customHeight="1">
      <c r="A31" s="22"/>
      <c r="B31" s="46"/>
      <c r="C31" s="37"/>
      <c r="D31" s="135"/>
      <c r="E31" s="158"/>
      <c r="F31" s="131"/>
      <c r="G31" s="136"/>
      <c r="H31" s="41"/>
      <c r="I31" s="32"/>
      <c r="J31" s="32"/>
      <c r="K31" s="33"/>
      <c r="L31" s="33"/>
      <c r="M31" s="33"/>
      <c r="N31" s="33"/>
      <c r="O31" s="100"/>
      <c r="P31" s="116"/>
      <c r="Q31" s="104"/>
      <c r="R31" s="33"/>
      <c r="S31" s="33"/>
      <c r="T31" s="33"/>
      <c r="U31" s="33"/>
      <c r="V31" s="164"/>
      <c r="W31" s="78"/>
    </row>
    <row r="32" spans="1:26" ht="18" customHeight="1">
      <c r="A32" s="22"/>
      <c r="B32" s="159" t="s">
        <v>56</v>
      </c>
      <c r="C32" s="137"/>
      <c r="D32" s="26"/>
      <c r="E32" s="160" t="s">
        <v>57</v>
      </c>
      <c r="F32" s="97"/>
      <c r="G32" s="26"/>
      <c r="H32" s="42"/>
      <c r="I32" s="30"/>
      <c r="J32" s="30"/>
      <c r="K32" s="31"/>
      <c r="L32" s="31"/>
      <c r="M32" s="31"/>
      <c r="N32" s="31"/>
      <c r="O32" s="31"/>
      <c r="P32" s="25"/>
      <c r="Q32" s="31"/>
      <c r="R32" s="31"/>
      <c r="S32" s="31"/>
      <c r="T32" s="31"/>
      <c r="U32" s="31"/>
      <c r="V32" s="166"/>
      <c r="W32" s="78"/>
    </row>
    <row r="33" spans="1:23" ht="18" customHeight="1">
      <c r="A33" s="22"/>
      <c r="B33" s="49"/>
      <c r="C33" s="43"/>
      <c r="D33" s="24"/>
      <c r="E33" s="24"/>
      <c r="F33" s="24"/>
      <c r="G33" s="24"/>
      <c r="H33" s="24"/>
      <c r="I33" s="24"/>
      <c r="J33" s="24"/>
      <c r="K33" s="25"/>
      <c r="L33" s="25"/>
      <c r="M33" s="25"/>
      <c r="N33" s="25"/>
      <c r="O33" s="25"/>
      <c r="P33" s="25"/>
      <c r="Q33" s="25"/>
      <c r="R33" s="25"/>
      <c r="S33" s="25"/>
      <c r="T33" s="25"/>
      <c r="U33" s="25"/>
      <c r="V33" s="169"/>
      <c r="W33" s="78"/>
    </row>
    <row r="34" spans="1:23" ht="18" customHeight="1">
      <c r="A34" s="22"/>
      <c r="B34" s="50"/>
      <c r="C34" s="44"/>
      <c r="D34" s="3"/>
      <c r="E34" s="3"/>
      <c r="F34" s="3"/>
      <c r="G34" s="3"/>
      <c r="H34" s="3"/>
      <c r="I34" s="3"/>
      <c r="J34" s="3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70"/>
      <c r="W34" s="78"/>
    </row>
    <row r="35" spans="1:23" ht="18" customHeight="1">
      <c r="A35" s="22"/>
      <c r="B35" s="50"/>
      <c r="C35" s="44"/>
      <c r="D35" s="3"/>
      <c r="E35" s="3"/>
      <c r="F35" s="3"/>
      <c r="G35" s="3"/>
      <c r="H35" s="3"/>
      <c r="I35" s="3"/>
      <c r="J35" s="3"/>
      <c r="K35" s="14"/>
      <c r="L35" s="14"/>
      <c r="M35" s="14"/>
      <c r="N35" s="14"/>
      <c r="O35" s="14"/>
      <c r="P35" s="14"/>
      <c r="Q35" s="14"/>
      <c r="R35" s="14"/>
      <c r="S35" s="14"/>
      <c r="T35" s="14"/>
      <c r="U35" s="14"/>
      <c r="V35" s="170"/>
      <c r="W35" s="78"/>
    </row>
    <row r="36" spans="1:23" ht="18" customHeight="1">
      <c r="A36" s="22"/>
      <c r="B36" s="50"/>
      <c r="C36" s="44"/>
      <c r="D36" s="3"/>
      <c r="E36" s="3"/>
      <c r="F36" s="3"/>
      <c r="G36" s="3"/>
      <c r="H36" s="3"/>
      <c r="I36" s="3"/>
      <c r="J36" s="3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70"/>
      <c r="W36" s="78"/>
    </row>
    <row r="37" spans="1:23" ht="18" customHeight="1">
      <c r="A37" s="22"/>
      <c r="B37" s="46"/>
      <c r="C37" s="37"/>
      <c r="D37" s="11"/>
      <c r="E37" s="11"/>
      <c r="F37" s="11"/>
      <c r="G37" s="11"/>
      <c r="H37" s="11"/>
      <c r="I37" s="11"/>
      <c r="J37" s="11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171"/>
      <c r="W37" s="78"/>
    </row>
    <row r="38" spans="1:23" ht="18" customHeight="1">
      <c r="A38" s="22"/>
      <c r="B38" s="172"/>
      <c r="C38" s="173"/>
      <c r="D38" s="174"/>
      <c r="E38" s="174"/>
      <c r="F38" s="174"/>
      <c r="G38" s="174"/>
      <c r="H38" s="174"/>
      <c r="I38" s="174"/>
      <c r="J38" s="174"/>
      <c r="K38" s="175"/>
      <c r="L38" s="175"/>
      <c r="M38" s="175"/>
      <c r="N38" s="175"/>
      <c r="O38" s="175"/>
      <c r="P38" s="175"/>
      <c r="Q38" s="175"/>
      <c r="R38" s="175"/>
      <c r="S38" s="175"/>
      <c r="T38" s="175"/>
      <c r="U38" s="175"/>
      <c r="V38" s="176"/>
      <c r="W38" s="78"/>
    </row>
    <row r="39" spans="1:23" ht="18" customHeight="1">
      <c r="A39" s="22"/>
      <c r="B39" s="50"/>
      <c r="C39" s="3"/>
      <c r="D39" s="3"/>
      <c r="E39" s="3"/>
      <c r="F39" s="3"/>
      <c r="G39" s="3"/>
      <c r="H39" s="3"/>
      <c r="I39" s="3"/>
      <c r="J39" s="3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14"/>
      <c r="V39" s="14"/>
      <c r="W39" s="301"/>
    </row>
    <row r="40" spans="1:23" ht="18" customHeight="1">
      <c r="A40" s="22"/>
      <c r="B40" s="50"/>
      <c r="C40" s="3"/>
      <c r="D40" s="3"/>
      <c r="E40" s="3"/>
      <c r="F40" s="3"/>
      <c r="G40" s="3"/>
      <c r="H40" s="3"/>
      <c r="I40" s="3"/>
      <c r="J40" s="3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14"/>
      <c r="V40" s="14"/>
      <c r="W40" s="301"/>
    </row>
    <row r="41" spans="1:23">
      <c r="A41" s="22"/>
      <c r="B41" s="50"/>
      <c r="C41" s="3"/>
      <c r="D41" s="3"/>
      <c r="E41" s="3"/>
      <c r="F41" s="3"/>
      <c r="G41" s="3"/>
      <c r="H41" s="3"/>
      <c r="I41" s="3"/>
      <c r="J41" s="3"/>
      <c r="K41" s="14"/>
      <c r="L41" s="14"/>
      <c r="M41" s="14"/>
      <c r="N41" s="14"/>
      <c r="O41" s="14"/>
      <c r="P41" s="14"/>
      <c r="Q41" s="14"/>
      <c r="R41" s="14"/>
      <c r="S41" s="14"/>
      <c r="T41" s="14"/>
      <c r="U41" s="14"/>
      <c r="V41" s="14"/>
      <c r="W41" s="301"/>
    </row>
    <row r="42" spans="1:23">
      <c r="A42" s="183"/>
      <c r="B42" s="279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4"/>
      <c r="W42" s="301"/>
    </row>
    <row r="43" spans="1:23">
      <c r="A43" s="183"/>
      <c r="B43" s="280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78"/>
    </row>
    <row r="44" spans="1:23" ht="34.950000000000003" customHeight="1">
      <c r="A44" s="183"/>
      <c r="B44" s="281" t="s">
        <v>0</v>
      </c>
      <c r="C44" s="184"/>
      <c r="D44" s="184"/>
      <c r="E44" s="184"/>
      <c r="F44" s="184"/>
      <c r="G44" s="184"/>
      <c r="H44" s="184"/>
      <c r="I44" s="184"/>
      <c r="J44" s="184"/>
      <c r="K44" s="184"/>
      <c r="L44" s="184"/>
      <c r="M44" s="184"/>
      <c r="N44" s="184"/>
      <c r="O44" s="184"/>
      <c r="P44" s="184"/>
      <c r="Q44" s="184"/>
      <c r="R44" s="184"/>
      <c r="S44" s="184"/>
      <c r="T44" s="184"/>
      <c r="U44" s="184"/>
      <c r="V44" s="212"/>
      <c r="W44" s="78"/>
    </row>
    <row r="45" spans="1:23">
      <c r="A45" s="183"/>
      <c r="B45" s="282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5"/>
      <c r="U45" s="25"/>
      <c r="V45" s="169"/>
      <c r="W45" s="78"/>
    </row>
    <row r="46" spans="1:23" ht="19.95" customHeight="1">
      <c r="A46" s="278"/>
      <c r="B46" s="283" t="s">
        <v>28</v>
      </c>
      <c r="C46" s="185"/>
      <c r="D46" s="185"/>
      <c r="E46" s="186"/>
      <c r="F46" s="187" t="s">
        <v>26</v>
      </c>
      <c r="G46" s="185"/>
      <c r="H46" s="186"/>
      <c r="I46" s="182"/>
      <c r="J46" s="3"/>
      <c r="K46" s="3"/>
      <c r="L46" s="3"/>
      <c r="M46" s="3"/>
      <c r="N46" s="3"/>
      <c r="O46" s="3"/>
      <c r="P46" s="3"/>
      <c r="Q46" s="14"/>
      <c r="R46" s="14"/>
      <c r="S46" s="14"/>
      <c r="T46" s="14"/>
      <c r="U46" s="14"/>
      <c r="V46" s="170"/>
      <c r="W46" s="78"/>
    </row>
    <row r="47" spans="1:23" ht="19.95" customHeight="1">
      <c r="A47" s="278"/>
      <c r="B47" s="283" t="s">
        <v>29</v>
      </c>
      <c r="C47" s="185"/>
      <c r="D47" s="185"/>
      <c r="E47" s="186"/>
      <c r="F47" s="187" t="s">
        <v>24</v>
      </c>
      <c r="G47" s="185"/>
      <c r="H47" s="186"/>
      <c r="I47" s="182"/>
      <c r="J47" s="3"/>
      <c r="K47" s="3"/>
      <c r="L47" s="3"/>
      <c r="M47" s="3"/>
      <c r="N47" s="3"/>
      <c r="O47" s="3"/>
      <c r="P47" s="3"/>
      <c r="Q47" s="14"/>
      <c r="R47" s="14"/>
      <c r="S47" s="14"/>
      <c r="T47" s="14"/>
      <c r="U47" s="14"/>
      <c r="V47" s="170"/>
      <c r="W47" s="78"/>
    </row>
    <row r="48" spans="1:23" ht="19.95" customHeight="1">
      <c r="A48" s="278"/>
      <c r="B48" s="283" t="s">
        <v>30</v>
      </c>
      <c r="C48" s="185"/>
      <c r="D48" s="185"/>
      <c r="E48" s="186"/>
      <c r="F48" s="187" t="s">
        <v>943</v>
      </c>
      <c r="G48" s="185"/>
      <c r="H48" s="186"/>
      <c r="I48" s="182"/>
      <c r="J48" s="3"/>
      <c r="K48" s="3"/>
      <c r="L48" s="3"/>
      <c r="M48" s="3"/>
      <c r="N48" s="3"/>
      <c r="O48" s="3"/>
      <c r="P48" s="3"/>
      <c r="Q48" s="14"/>
      <c r="R48" s="14"/>
      <c r="S48" s="14"/>
      <c r="T48" s="14"/>
      <c r="U48" s="14"/>
      <c r="V48" s="170"/>
      <c r="W48" s="78"/>
    </row>
    <row r="49" spans="1:26" ht="30" customHeight="1">
      <c r="A49" s="278"/>
      <c r="B49" s="284" t="s">
        <v>1</v>
      </c>
      <c r="C49" s="188"/>
      <c r="D49" s="188"/>
      <c r="E49" s="188"/>
      <c r="F49" s="188"/>
      <c r="G49" s="188"/>
      <c r="H49" s="188"/>
      <c r="I49" s="189"/>
      <c r="J49" s="3"/>
      <c r="K49" s="3"/>
      <c r="L49" s="3"/>
      <c r="M49" s="3"/>
      <c r="N49" s="3"/>
      <c r="O49" s="3"/>
      <c r="P49" s="3"/>
      <c r="Q49" s="14"/>
      <c r="R49" s="14"/>
      <c r="S49" s="14"/>
      <c r="T49" s="14"/>
      <c r="U49" s="14"/>
      <c r="V49" s="170"/>
      <c r="W49" s="78"/>
    </row>
    <row r="50" spans="1:26">
      <c r="A50" s="22"/>
      <c r="B50" s="285" t="s">
        <v>751</v>
      </c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14"/>
      <c r="R50" s="14"/>
      <c r="S50" s="14"/>
      <c r="T50" s="14"/>
      <c r="U50" s="14"/>
      <c r="V50" s="170"/>
      <c r="W50" s="78"/>
    </row>
    <row r="51" spans="1:26">
      <c r="A51" s="22"/>
      <c r="B51" s="50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14"/>
      <c r="R51" s="14"/>
      <c r="S51" s="14"/>
      <c r="T51" s="14"/>
      <c r="U51" s="14"/>
      <c r="V51" s="170"/>
      <c r="W51" s="78"/>
    </row>
    <row r="52" spans="1:26">
      <c r="A52" s="22"/>
      <c r="B52" s="50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14"/>
      <c r="R52" s="14"/>
      <c r="S52" s="14"/>
      <c r="T52" s="14"/>
      <c r="U52" s="14"/>
      <c r="V52" s="170"/>
      <c r="W52" s="78"/>
    </row>
    <row r="53" spans="1:26">
      <c r="A53" s="22"/>
      <c r="B53" s="285" t="s">
        <v>62</v>
      </c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14"/>
      <c r="R53" s="14"/>
      <c r="S53" s="14"/>
      <c r="T53" s="14"/>
      <c r="U53" s="14"/>
      <c r="V53" s="170"/>
      <c r="W53" s="78"/>
    </row>
    <row r="54" spans="1:26">
      <c r="A54" s="2"/>
      <c r="B54" s="286" t="s">
        <v>59</v>
      </c>
      <c r="C54" s="181"/>
      <c r="D54" s="180"/>
      <c r="E54" s="180" t="s">
        <v>53</v>
      </c>
      <c r="F54" s="180" t="s">
        <v>54</v>
      </c>
      <c r="G54" s="180" t="s">
        <v>38</v>
      </c>
      <c r="H54" s="180" t="s">
        <v>60</v>
      </c>
      <c r="I54" s="180" t="s">
        <v>61</v>
      </c>
      <c r="J54" s="179"/>
      <c r="K54" s="179"/>
      <c r="L54" s="179"/>
      <c r="M54" s="179"/>
      <c r="N54" s="179"/>
      <c r="O54" s="179"/>
      <c r="P54" s="179"/>
      <c r="Q54" s="177"/>
      <c r="R54" s="177"/>
      <c r="S54" s="177"/>
      <c r="T54" s="177"/>
      <c r="U54" s="177"/>
      <c r="V54" s="213"/>
      <c r="W54" s="78"/>
    </row>
    <row r="55" spans="1:26">
      <c r="A55" s="13"/>
      <c r="B55" s="287" t="s">
        <v>63</v>
      </c>
      <c r="C55" s="198"/>
      <c r="D55" s="198"/>
      <c r="E55" s="194"/>
      <c r="F55" s="194"/>
      <c r="G55" s="194"/>
      <c r="H55" s="195"/>
      <c r="I55" s="195"/>
      <c r="J55" s="195"/>
      <c r="K55" s="195"/>
      <c r="L55" s="195"/>
      <c r="M55" s="195"/>
      <c r="N55" s="195"/>
      <c r="O55" s="195"/>
      <c r="P55" s="195"/>
      <c r="Q55" s="196"/>
      <c r="R55" s="196"/>
      <c r="S55" s="196"/>
      <c r="T55" s="196"/>
      <c r="U55" s="196"/>
      <c r="V55" s="214"/>
      <c r="W55" s="302"/>
      <c r="X55" s="197"/>
      <c r="Y55" s="197"/>
      <c r="Z55" s="197"/>
    </row>
    <row r="56" spans="1:26">
      <c r="A56" s="13"/>
      <c r="B56" s="288" t="s">
        <v>752</v>
      </c>
      <c r="C56" s="201"/>
      <c r="D56" s="201"/>
      <c r="E56" s="199">
        <f>'SO 7035'!L77</f>
        <v>0</v>
      </c>
      <c r="F56" s="199">
        <f>'SO 7035'!M77</f>
        <v>0</v>
      </c>
      <c r="G56" s="199">
        <f>'SO 7035'!I77</f>
        <v>0</v>
      </c>
      <c r="H56" s="200">
        <f>'SO 7035'!S77</f>
        <v>0</v>
      </c>
      <c r="I56" s="200">
        <f>'SO 7035'!V77</f>
        <v>0</v>
      </c>
      <c r="J56" s="200"/>
      <c r="K56" s="200"/>
      <c r="L56" s="200"/>
      <c r="M56" s="200"/>
      <c r="N56" s="200"/>
      <c r="O56" s="200"/>
      <c r="P56" s="200"/>
      <c r="Q56" s="197"/>
      <c r="R56" s="197"/>
      <c r="S56" s="197"/>
      <c r="T56" s="197"/>
      <c r="U56" s="197"/>
      <c r="V56" s="215"/>
      <c r="W56" s="302"/>
      <c r="X56" s="197"/>
      <c r="Y56" s="197"/>
      <c r="Z56" s="197"/>
    </row>
    <row r="57" spans="1:26">
      <c r="A57" s="13"/>
      <c r="B57" s="289" t="s">
        <v>63</v>
      </c>
      <c r="C57" s="202"/>
      <c r="D57" s="202"/>
      <c r="E57" s="203">
        <f>'SO 7035'!L79</f>
        <v>0</v>
      </c>
      <c r="F57" s="203">
        <f>'SO 7035'!M79</f>
        <v>0</v>
      </c>
      <c r="G57" s="203">
        <f>'SO 7035'!I79</f>
        <v>0</v>
      </c>
      <c r="H57" s="204">
        <f>'SO 7035'!S79</f>
        <v>0</v>
      </c>
      <c r="I57" s="204">
        <f>'SO 7035'!V79</f>
        <v>0</v>
      </c>
      <c r="J57" s="204"/>
      <c r="K57" s="204"/>
      <c r="L57" s="204"/>
      <c r="M57" s="204"/>
      <c r="N57" s="204"/>
      <c r="O57" s="204"/>
      <c r="P57" s="204"/>
      <c r="Q57" s="197"/>
      <c r="R57" s="197"/>
      <c r="S57" s="197"/>
      <c r="T57" s="197"/>
      <c r="U57" s="197"/>
      <c r="V57" s="215"/>
      <c r="W57" s="302"/>
      <c r="X57" s="197"/>
      <c r="Y57" s="197"/>
      <c r="Z57" s="197"/>
    </row>
    <row r="58" spans="1:26">
      <c r="A58" s="1"/>
      <c r="B58" s="290"/>
      <c r="C58" s="1"/>
      <c r="D58" s="1"/>
      <c r="E58" s="191"/>
      <c r="F58" s="191"/>
      <c r="G58" s="191"/>
      <c r="H58" s="192"/>
      <c r="I58" s="192"/>
      <c r="J58" s="192"/>
      <c r="K58" s="192"/>
      <c r="L58" s="192"/>
      <c r="M58" s="192"/>
      <c r="N58" s="192"/>
      <c r="O58" s="192"/>
      <c r="P58" s="192"/>
      <c r="V58" s="216"/>
      <c r="W58" s="78"/>
    </row>
    <row r="59" spans="1:26">
      <c r="A59" s="205"/>
      <c r="B59" s="291" t="s">
        <v>88</v>
      </c>
      <c r="C59" s="207"/>
      <c r="D59" s="207"/>
      <c r="E59" s="208">
        <f>'SO 7035'!L80</f>
        <v>0</v>
      </c>
      <c r="F59" s="208">
        <f>'SO 7035'!M80</f>
        <v>0</v>
      </c>
      <c r="G59" s="208">
        <f>'SO 7035'!I80</f>
        <v>0</v>
      </c>
      <c r="H59" s="209">
        <f>'SO 7035'!S80</f>
        <v>0</v>
      </c>
      <c r="I59" s="209">
        <f>'SO 7035'!V80</f>
        <v>0</v>
      </c>
      <c r="J59" s="210"/>
      <c r="K59" s="210"/>
      <c r="L59" s="210"/>
      <c r="M59" s="210"/>
      <c r="N59" s="210"/>
      <c r="O59" s="210"/>
      <c r="P59" s="210"/>
      <c r="Q59" s="211"/>
      <c r="R59" s="211"/>
      <c r="S59" s="211"/>
      <c r="T59" s="211"/>
      <c r="U59" s="211"/>
      <c r="V59" s="217"/>
      <c r="W59" s="302"/>
      <c r="X59" s="206"/>
      <c r="Y59" s="206"/>
      <c r="Z59" s="206"/>
    </row>
    <row r="60" spans="1:26">
      <c r="A60" s="22"/>
      <c r="B60" s="50"/>
      <c r="C60" s="3"/>
      <c r="D60" s="3"/>
      <c r="E60" s="21"/>
      <c r="F60" s="21"/>
      <c r="G60" s="21"/>
      <c r="H60" s="218"/>
      <c r="I60" s="218"/>
      <c r="J60" s="218"/>
      <c r="K60" s="218"/>
      <c r="L60" s="218"/>
      <c r="M60" s="218"/>
      <c r="N60" s="218"/>
      <c r="O60" s="218"/>
      <c r="P60" s="218"/>
      <c r="Q60" s="14"/>
      <c r="R60" s="14"/>
      <c r="S60" s="14"/>
      <c r="T60" s="14"/>
      <c r="U60" s="14"/>
      <c r="V60" s="14"/>
      <c r="W60" s="78"/>
    </row>
    <row r="61" spans="1:26">
      <c r="A61" s="22"/>
      <c r="B61" s="50"/>
      <c r="C61" s="3"/>
      <c r="D61" s="3"/>
      <c r="E61" s="21"/>
      <c r="F61" s="21"/>
      <c r="G61" s="21"/>
      <c r="H61" s="218"/>
      <c r="I61" s="218"/>
      <c r="J61" s="218"/>
      <c r="K61" s="218"/>
      <c r="L61" s="218"/>
      <c r="M61" s="218"/>
      <c r="N61" s="218"/>
      <c r="O61" s="218"/>
      <c r="P61" s="218"/>
      <c r="Q61" s="14"/>
      <c r="R61" s="14"/>
      <c r="S61" s="14"/>
      <c r="T61" s="14"/>
      <c r="U61" s="14"/>
      <c r="V61" s="14"/>
      <c r="W61" s="78"/>
    </row>
    <row r="62" spans="1:26">
      <c r="A62" s="22"/>
      <c r="B62" s="46"/>
      <c r="C62" s="11"/>
      <c r="D62" s="11"/>
      <c r="E62" s="34"/>
      <c r="F62" s="34"/>
      <c r="G62" s="34"/>
      <c r="H62" s="219"/>
      <c r="I62" s="219"/>
      <c r="J62" s="219"/>
      <c r="K62" s="219"/>
      <c r="L62" s="219"/>
      <c r="M62" s="219"/>
      <c r="N62" s="219"/>
      <c r="O62" s="219"/>
      <c r="P62" s="219"/>
      <c r="Q62" s="23"/>
      <c r="R62" s="23"/>
      <c r="S62" s="23"/>
      <c r="T62" s="23"/>
      <c r="U62" s="23"/>
      <c r="V62" s="23"/>
      <c r="W62" s="78"/>
    </row>
    <row r="63" spans="1:26" ht="34.950000000000003" customHeight="1">
      <c r="A63" s="1"/>
      <c r="B63" s="292" t="s">
        <v>89</v>
      </c>
      <c r="C63" s="220"/>
      <c r="D63" s="220"/>
      <c r="E63" s="220"/>
      <c r="F63" s="220"/>
      <c r="G63" s="220"/>
      <c r="H63" s="220"/>
      <c r="I63" s="220"/>
      <c r="J63" s="220"/>
      <c r="K63" s="220"/>
      <c r="L63" s="220"/>
      <c r="M63" s="220"/>
      <c r="N63" s="220"/>
      <c r="O63" s="220"/>
      <c r="P63" s="220"/>
      <c r="Q63" s="220"/>
      <c r="R63" s="220"/>
      <c r="S63" s="220"/>
      <c r="T63" s="220"/>
      <c r="U63" s="220"/>
      <c r="V63" s="220"/>
      <c r="W63" s="78"/>
    </row>
    <row r="64" spans="1:26">
      <c r="A64" s="22"/>
      <c r="B64" s="123"/>
      <c r="C64" s="26"/>
      <c r="D64" s="26"/>
      <c r="E64" s="125"/>
      <c r="F64" s="125"/>
      <c r="G64" s="125"/>
      <c r="H64" s="239"/>
      <c r="I64" s="239"/>
      <c r="J64" s="239"/>
      <c r="K64" s="239"/>
      <c r="L64" s="239"/>
      <c r="M64" s="239"/>
      <c r="N64" s="239"/>
      <c r="O64" s="239"/>
      <c r="P64" s="239"/>
      <c r="Q64" s="27"/>
      <c r="R64" s="27"/>
      <c r="S64" s="27"/>
      <c r="T64" s="27"/>
      <c r="U64" s="27"/>
      <c r="V64" s="27"/>
      <c r="W64" s="78"/>
    </row>
    <row r="65" spans="1:26" ht="19.95" customHeight="1">
      <c r="A65" s="278"/>
      <c r="B65" s="293" t="s">
        <v>28</v>
      </c>
      <c r="C65" s="232"/>
      <c r="D65" s="232"/>
      <c r="E65" s="233"/>
      <c r="F65" s="234"/>
      <c r="G65" s="234"/>
      <c r="H65" s="235" t="s">
        <v>26</v>
      </c>
      <c r="I65" s="236"/>
      <c r="J65" s="237"/>
      <c r="K65" s="237"/>
      <c r="L65" s="237"/>
      <c r="M65" s="237"/>
      <c r="N65" s="237"/>
      <c r="O65" s="237"/>
      <c r="P65" s="238"/>
      <c r="Q65" s="25"/>
      <c r="R65" s="25"/>
      <c r="S65" s="25"/>
      <c r="T65" s="25"/>
      <c r="U65" s="25"/>
      <c r="V65" s="25"/>
      <c r="W65" s="78"/>
    </row>
    <row r="66" spans="1:26" ht="19.95" customHeight="1">
      <c r="A66" s="278"/>
      <c r="B66" s="283" t="s">
        <v>29</v>
      </c>
      <c r="C66" s="185"/>
      <c r="D66" s="185"/>
      <c r="E66" s="186"/>
      <c r="F66" s="228"/>
      <c r="G66" s="228"/>
      <c r="H66" s="229" t="s">
        <v>24</v>
      </c>
      <c r="I66" s="229"/>
      <c r="J66" s="218"/>
      <c r="K66" s="218"/>
      <c r="L66" s="218"/>
      <c r="M66" s="218"/>
      <c r="N66" s="218"/>
      <c r="O66" s="218"/>
      <c r="P66" s="218"/>
      <c r="Q66" s="14"/>
      <c r="R66" s="14"/>
      <c r="S66" s="14"/>
      <c r="T66" s="14"/>
      <c r="U66" s="14"/>
      <c r="V66" s="14"/>
      <c r="W66" s="78"/>
    </row>
    <row r="67" spans="1:26" ht="19.95" customHeight="1">
      <c r="A67" s="278"/>
      <c r="B67" s="283" t="s">
        <v>30</v>
      </c>
      <c r="C67" s="185"/>
      <c r="D67" s="185"/>
      <c r="E67" s="186"/>
      <c r="F67" s="228"/>
      <c r="G67" s="228"/>
      <c r="H67" s="229" t="s">
        <v>946</v>
      </c>
      <c r="I67" s="229"/>
      <c r="J67" s="218"/>
      <c r="K67" s="218"/>
      <c r="L67" s="218"/>
      <c r="M67" s="218"/>
      <c r="N67" s="218"/>
      <c r="O67" s="218"/>
      <c r="P67" s="218"/>
      <c r="Q67" s="14"/>
      <c r="R67" s="14"/>
      <c r="S67" s="14"/>
      <c r="T67" s="14"/>
      <c r="U67" s="14"/>
      <c r="V67" s="14"/>
      <c r="W67" s="78"/>
    </row>
    <row r="68" spans="1:26" ht="19.95" customHeight="1">
      <c r="A68" s="22"/>
      <c r="B68" s="285" t="s">
        <v>100</v>
      </c>
      <c r="C68" s="3"/>
      <c r="D68" s="3"/>
      <c r="E68" s="21"/>
      <c r="F68" s="21"/>
      <c r="G68" s="21"/>
      <c r="H68" s="218"/>
      <c r="I68" s="218"/>
      <c r="J68" s="218"/>
      <c r="K68" s="218"/>
      <c r="L68" s="218"/>
      <c r="M68" s="218"/>
      <c r="N68" s="218"/>
      <c r="O68" s="218"/>
      <c r="P68" s="218"/>
      <c r="Q68" s="14"/>
      <c r="R68" s="14"/>
      <c r="S68" s="14"/>
      <c r="T68" s="14"/>
      <c r="U68" s="14"/>
      <c r="V68" s="14"/>
      <c r="W68" s="78"/>
    </row>
    <row r="69" spans="1:26" ht="19.95" customHeight="1">
      <c r="A69" s="22"/>
      <c r="B69" s="285" t="s">
        <v>751</v>
      </c>
      <c r="C69" s="3"/>
      <c r="D69" s="3"/>
      <c r="E69" s="21"/>
      <c r="F69" s="21"/>
      <c r="G69" s="21"/>
      <c r="H69" s="218"/>
      <c r="I69" s="218"/>
      <c r="J69" s="218"/>
      <c r="K69" s="218"/>
      <c r="L69" s="218"/>
      <c r="M69" s="218"/>
      <c r="N69" s="218"/>
      <c r="O69" s="218"/>
      <c r="P69" s="218"/>
      <c r="Q69" s="14"/>
      <c r="R69" s="14"/>
      <c r="S69" s="14"/>
      <c r="T69" s="14"/>
      <c r="U69" s="14"/>
      <c r="V69" s="14"/>
      <c r="W69" s="78"/>
    </row>
    <row r="70" spans="1:26" ht="19.95" customHeight="1">
      <c r="A70" s="22"/>
      <c r="B70" s="50"/>
      <c r="C70" s="3"/>
      <c r="D70" s="3"/>
      <c r="E70" s="21"/>
      <c r="F70" s="21"/>
      <c r="G70" s="21"/>
      <c r="H70" s="218"/>
      <c r="I70" s="218"/>
      <c r="J70" s="218"/>
      <c r="K70" s="218"/>
      <c r="L70" s="218"/>
      <c r="M70" s="218"/>
      <c r="N70" s="218"/>
      <c r="O70" s="218"/>
      <c r="P70" s="218"/>
      <c r="Q70" s="14"/>
      <c r="R70" s="14"/>
      <c r="S70" s="14"/>
      <c r="T70" s="14"/>
      <c r="U70" s="14"/>
      <c r="V70" s="14"/>
      <c r="W70" s="78"/>
    </row>
    <row r="71" spans="1:26" ht="19.95" customHeight="1">
      <c r="A71" s="22"/>
      <c r="B71" s="50"/>
      <c r="C71" s="3"/>
      <c r="D71" s="3"/>
      <c r="E71" s="21"/>
      <c r="F71" s="21"/>
      <c r="G71" s="21"/>
      <c r="H71" s="218"/>
      <c r="I71" s="218"/>
      <c r="J71" s="218"/>
      <c r="K71" s="218"/>
      <c r="L71" s="218"/>
      <c r="M71" s="218"/>
      <c r="N71" s="218"/>
      <c r="O71" s="218"/>
      <c r="P71" s="218"/>
      <c r="Q71" s="14"/>
      <c r="R71" s="14"/>
      <c r="S71" s="14"/>
      <c r="T71" s="14"/>
      <c r="U71" s="14"/>
      <c r="V71" s="14"/>
      <c r="W71" s="78"/>
    </row>
    <row r="72" spans="1:26" ht="19.95" customHeight="1">
      <c r="A72" s="22"/>
      <c r="B72" s="294" t="s">
        <v>62</v>
      </c>
      <c r="C72" s="230"/>
      <c r="D72" s="230"/>
      <c r="E72" s="21"/>
      <c r="F72" s="21"/>
      <c r="G72" s="21"/>
      <c r="H72" s="218"/>
      <c r="I72" s="218"/>
      <c r="J72" s="218"/>
      <c r="K72" s="218"/>
      <c r="L72" s="218"/>
      <c r="M72" s="218"/>
      <c r="N72" s="218"/>
      <c r="O72" s="218"/>
      <c r="P72" s="218"/>
      <c r="Q72" s="14"/>
      <c r="R72" s="14"/>
      <c r="S72" s="14"/>
      <c r="T72" s="14"/>
      <c r="U72" s="14"/>
      <c r="V72" s="14"/>
      <c r="W72" s="78"/>
    </row>
    <row r="73" spans="1:26">
      <c r="A73" s="2"/>
      <c r="B73" s="295" t="s">
        <v>90</v>
      </c>
      <c r="C73" s="180" t="s">
        <v>91</v>
      </c>
      <c r="D73" s="180" t="s">
        <v>92</v>
      </c>
      <c r="E73" s="221"/>
      <c r="F73" s="221" t="s">
        <v>93</v>
      </c>
      <c r="G73" s="221" t="s">
        <v>94</v>
      </c>
      <c r="H73" s="222" t="s">
        <v>95</v>
      </c>
      <c r="I73" s="222" t="s">
        <v>96</v>
      </c>
      <c r="J73" s="222"/>
      <c r="K73" s="222"/>
      <c r="L73" s="222"/>
      <c r="M73" s="222"/>
      <c r="N73" s="222"/>
      <c r="O73" s="222"/>
      <c r="P73" s="222" t="s">
        <v>97</v>
      </c>
      <c r="Q73" s="223"/>
      <c r="R73" s="223"/>
      <c r="S73" s="180" t="s">
        <v>98</v>
      </c>
      <c r="T73" s="224"/>
      <c r="U73" s="224"/>
      <c r="V73" s="180" t="s">
        <v>99</v>
      </c>
      <c r="W73" s="78"/>
    </row>
    <row r="74" spans="1:26">
      <c r="A74" s="13"/>
      <c r="B74" s="296"/>
      <c r="C74" s="240"/>
      <c r="D74" s="198" t="s">
        <v>63</v>
      </c>
      <c r="E74" s="198"/>
      <c r="F74" s="194"/>
      <c r="G74" s="241"/>
      <c r="H74" s="194"/>
      <c r="I74" s="194"/>
      <c r="J74" s="195"/>
      <c r="K74" s="195"/>
      <c r="L74" s="195"/>
      <c r="M74" s="195"/>
      <c r="N74" s="195"/>
      <c r="O74" s="195"/>
      <c r="P74" s="195"/>
      <c r="Q74" s="193"/>
      <c r="R74" s="193"/>
      <c r="S74" s="193"/>
      <c r="T74" s="193"/>
      <c r="U74" s="193"/>
      <c r="V74" s="271"/>
      <c r="W74" s="302"/>
      <c r="X74" s="197"/>
      <c r="Y74" s="197"/>
      <c r="Z74" s="197"/>
    </row>
    <row r="75" spans="1:26">
      <c r="A75" s="13"/>
      <c r="B75" s="297"/>
      <c r="C75" s="243">
        <v>8</v>
      </c>
      <c r="D75" s="244" t="s">
        <v>753</v>
      </c>
      <c r="E75" s="244"/>
      <c r="F75" s="199"/>
      <c r="G75" s="242"/>
      <c r="H75" s="199"/>
      <c r="I75" s="199"/>
      <c r="J75" s="200"/>
      <c r="K75" s="200"/>
      <c r="L75" s="200"/>
      <c r="M75" s="200"/>
      <c r="N75" s="200"/>
      <c r="O75" s="200"/>
      <c r="P75" s="200"/>
      <c r="Q75" s="13"/>
      <c r="R75" s="13"/>
      <c r="S75" s="13"/>
      <c r="T75" s="13"/>
      <c r="U75" s="13"/>
      <c r="V75" s="272"/>
      <c r="W75" s="302"/>
      <c r="X75" s="197"/>
      <c r="Y75" s="197"/>
      <c r="Z75" s="197"/>
    </row>
    <row r="76" spans="1:26" ht="25.05" customHeight="1">
      <c r="A76" s="251"/>
      <c r="B76" s="298">
        <v>1</v>
      </c>
      <c r="C76" s="252" t="s">
        <v>215</v>
      </c>
      <c r="D76" s="253" t="s">
        <v>754</v>
      </c>
      <c r="E76" s="253"/>
      <c r="F76" s="246" t="s">
        <v>217</v>
      </c>
      <c r="G76" s="247">
        <v>1</v>
      </c>
      <c r="H76" s="254"/>
      <c r="I76" s="246">
        <f>ROUND(G76*(H76),2)</f>
        <v>0</v>
      </c>
      <c r="J76" s="248">
        <f>ROUND(G76*(N76),2)</f>
        <v>0</v>
      </c>
      <c r="K76" s="249">
        <f>ROUND(G76*(O76),2)</f>
        <v>0</v>
      </c>
      <c r="L76" s="249">
        <f>ROUND(G76*(H76),2)</f>
        <v>0</v>
      </c>
      <c r="M76" s="249"/>
      <c r="N76" s="249">
        <v>0</v>
      </c>
      <c r="O76" s="249"/>
      <c r="P76" s="255"/>
      <c r="Q76" s="255"/>
      <c r="R76" s="255"/>
      <c r="S76" s="250">
        <f>ROUND(G76*(P76),3)</f>
        <v>0</v>
      </c>
      <c r="T76" s="250"/>
      <c r="U76" s="250"/>
      <c r="V76" s="273"/>
      <c r="W76" s="78"/>
      <c r="Z76">
        <v>0</v>
      </c>
    </row>
    <row r="77" spans="1:26">
      <c r="A77" s="13"/>
      <c r="B77" s="297"/>
      <c r="C77" s="243">
        <v>8</v>
      </c>
      <c r="D77" s="244" t="s">
        <v>753</v>
      </c>
      <c r="E77" s="244"/>
      <c r="F77" s="199"/>
      <c r="G77" s="242"/>
      <c r="H77" s="199"/>
      <c r="I77" s="203">
        <f>ROUND((SUM(I75:I76))/1,2)</f>
        <v>0</v>
      </c>
      <c r="J77" s="200"/>
      <c r="K77" s="200"/>
      <c r="L77" s="200">
        <f>ROUND((SUM(L75:L76))/1,2)</f>
        <v>0</v>
      </c>
      <c r="M77" s="200">
        <f>ROUND((SUM(M75:M76))/1,2)</f>
        <v>0</v>
      </c>
      <c r="N77" s="200"/>
      <c r="O77" s="200"/>
      <c r="P77" s="266"/>
      <c r="Q77" s="1"/>
      <c r="R77" s="1"/>
      <c r="S77" s="266">
        <f>ROUND((SUM(S75:S76))/1,2)</f>
        <v>0</v>
      </c>
      <c r="T77" s="2"/>
      <c r="U77" s="2"/>
      <c r="V77" s="275">
        <f>ROUND((SUM(V75:V76))/1,2)</f>
        <v>0</v>
      </c>
      <c r="W77" s="78"/>
    </row>
    <row r="78" spans="1:26">
      <c r="A78" s="1"/>
      <c r="B78" s="290"/>
      <c r="C78" s="1"/>
      <c r="D78" s="1"/>
      <c r="E78" s="191"/>
      <c r="F78" s="191"/>
      <c r="G78" s="231"/>
      <c r="H78" s="191"/>
      <c r="I78" s="191"/>
      <c r="J78" s="192"/>
      <c r="K78" s="192"/>
      <c r="L78" s="192"/>
      <c r="M78" s="192"/>
      <c r="N78" s="192"/>
      <c r="O78" s="192"/>
      <c r="P78" s="192"/>
      <c r="Q78" s="1"/>
      <c r="R78" s="1"/>
      <c r="S78" s="1"/>
      <c r="T78" s="1"/>
      <c r="U78" s="1"/>
      <c r="V78" s="276"/>
      <c r="W78" s="78"/>
    </row>
    <row r="79" spans="1:26">
      <c r="A79" s="13"/>
      <c r="B79" s="297"/>
      <c r="C79" s="13"/>
      <c r="D79" s="202" t="s">
        <v>63</v>
      </c>
      <c r="E79" s="202"/>
      <c r="F79" s="199"/>
      <c r="G79" s="242"/>
      <c r="H79" s="199"/>
      <c r="I79" s="203">
        <f>ROUND((SUM(I74:I78))/2,2)</f>
        <v>0</v>
      </c>
      <c r="J79" s="200"/>
      <c r="K79" s="200"/>
      <c r="L79" s="200">
        <f>ROUND((SUM(L74:L78))/2,2)</f>
        <v>0</v>
      </c>
      <c r="M79" s="200">
        <f>ROUND((SUM(M74:M78))/2,2)</f>
        <v>0</v>
      </c>
      <c r="N79" s="200"/>
      <c r="O79" s="200"/>
      <c r="P79" s="266"/>
      <c r="Q79" s="1"/>
      <c r="R79" s="1"/>
      <c r="S79" s="266">
        <f>ROUND((SUM(S74:S78))/2,2)</f>
        <v>0</v>
      </c>
      <c r="T79" s="1"/>
      <c r="U79" s="1"/>
      <c r="V79" s="275">
        <f>ROUND((SUM(V74:V78))/2,2)</f>
        <v>0</v>
      </c>
      <c r="W79" s="78"/>
    </row>
    <row r="80" spans="1:26">
      <c r="A80" s="1"/>
      <c r="B80" s="300"/>
      <c r="C80" s="267"/>
      <c r="D80" s="268" t="s">
        <v>88</v>
      </c>
      <c r="E80" s="268"/>
      <c r="F80" s="270"/>
      <c r="G80" s="269"/>
      <c r="H80" s="270"/>
      <c r="I80" s="270">
        <f>ROUND((SUM(I74:I79))/3,2)</f>
        <v>0</v>
      </c>
      <c r="J80" s="304"/>
      <c r="K80" s="304">
        <f>ROUND((SUM(K74:K79))/3,2)</f>
        <v>0</v>
      </c>
      <c r="L80" s="304">
        <f>ROUND((SUM(L74:L79))/3,2)</f>
        <v>0</v>
      </c>
      <c r="M80" s="304">
        <f>ROUND((SUM(M74:M79))/3,2)</f>
        <v>0</v>
      </c>
      <c r="N80" s="304"/>
      <c r="O80" s="304"/>
      <c r="P80" s="269"/>
      <c r="Q80" s="267"/>
      <c r="R80" s="267"/>
      <c r="S80" s="269">
        <f>ROUND((SUM(S74:S79))/3,2)</f>
        <v>0</v>
      </c>
      <c r="T80" s="267"/>
      <c r="U80" s="267"/>
      <c r="V80" s="277">
        <f>ROUND((SUM(V74:V79))/3,2)</f>
        <v>0</v>
      </c>
      <c r="W80" s="78"/>
      <c r="Z80">
        <f>(SUM(Z74:Z79))</f>
        <v>0</v>
      </c>
    </row>
  </sheetData>
  <mergeCells count="50">
    <mergeCell ref="D76:E76"/>
    <mergeCell ref="D77:E77"/>
    <mergeCell ref="D79:E79"/>
    <mergeCell ref="D80:E80"/>
    <mergeCell ref="B65:E65"/>
    <mergeCell ref="B66:E66"/>
    <mergeCell ref="B67:E67"/>
    <mergeCell ref="I65:P65"/>
    <mergeCell ref="D74:E74"/>
    <mergeCell ref="D75:E75"/>
    <mergeCell ref="B55:D55"/>
    <mergeCell ref="B56:D56"/>
    <mergeCell ref="B57:D57"/>
    <mergeCell ref="B59:D59"/>
    <mergeCell ref="B63:V63"/>
    <mergeCell ref="H1:I1"/>
    <mergeCell ref="F31:G31"/>
    <mergeCell ref="B54:C54"/>
    <mergeCell ref="B44:V44"/>
    <mergeCell ref="B46:E46"/>
    <mergeCell ref="B47:E47"/>
    <mergeCell ref="B48:E48"/>
    <mergeCell ref="F46:H46"/>
    <mergeCell ref="F47:H47"/>
    <mergeCell ref="F48:H48"/>
    <mergeCell ref="B49:I49"/>
    <mergeCell ref="F25:H25"/>
    <mergeCell ref="F26:H26"/>
    <mergeCell ref="F27:H27"/>
    <mergeCell ref="F28:G28"/>
    <mergeCell ref="F29:G29"/>
    <mergeCell ref="F30:G30"/>
    <mergeCell ref="F19:H19"/>
    <mergeCell ref="F20:H20"/>
    <mergeCell ref="F21:H21"/>
    <mergeCell ref="F22:H22"/>
    <mergeCell ref="F23:H23"/>
    <mergeCell ref="F24:H24"/>
    <mergeCell ref="B11:H11"/>
    <mergeCell ref="F14:H14"/>
    <mergeCell ref="F15:H15"/>
    <mergeCell ref="F16:H16"/>
    <mergeCell ref="F17:H17"/>
    <mergeCell ref="F18:H18"/>
    <mergeCell ref="B1:C1"/>
    <mergeCell ref="E1:F1"/>
    <mergeCell ref="B2:V2"/>
    <mergeCell ref="B3:V3"/>
    <mergeCell ref="B7:H7"/>
    <mergeCell ref="B9:H9"/>
  </mergeCells>
  <hyperlinks>
    <hyperlink ref="B1:C1" location="A2:A2" tooltip="Klikni na prechod ku Kryciemu listu..." display="Krycí list rozpočtu"/>
    <hyperlink ref="E1:F1" location="A54:A54" tooltip="Klikni na prechod ku rekapitulácii..." display="Rekapitulácia rozpočtu"/>
    <hyperlink ref="H1:I1" location="B73:B73" tooltip="Klikni na prechod ku Rozpočet..." display="Rozpočet"/>
  </hyperlinks>
  <printOptions horizontalCentered="1" gridLines="1"/>
  <pageMargins left="1.1111111111111112E-2" right="1.1111111111111112E-2" top="0.75" bottom="0.75" header="0.3" footer="0.3"/>
  <pageSetup paperSize="9" scale="75" orientation="portrait" r:id="rId1"/>
  <headerFooter>
    <oddHeader>&amp;C&amp;B&amp; Rozpočet Kontajnerové divadlo vedľa kina Hviezda - Trenčín / VKP - Vodovodná a kanalizačná prípojka</oddHeader>
    <oddFooter>&amp;RStrana &amp;P z &amp;N    &amp;L&amp;7Spracované systémom Systematic® Kalkulus, tel.: 051 77 10 585</oddFooter>
  </headerFooter>
  <rowBreaks count="2" manualBreakCount="2">
    <brk id="40" max="16383" man="1"/>
    <brk id="62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>
  <dimension ref="A1:AA80"/>
  <sheetViews>
    <sheetView workbookViewId="0">
      <pane ySplit="1" topLeftCell="A71" activePane="bottomLeft" state="frozen"/>
      <selection pane="bottomLeft" activeCell="H68" sqref="H68"/>
    </sheetView>
  </sheetViews>
  <sheetFormatPr defaultColWidth="0" defaultRowHeight="14.4"/>
  <cols>
    <col min="1" max="1" width="1.77734375" customWidth="1"/>
    <col min="2" max="2" width="4.77734375" customWidth="1"/>
    <col min="3" max="3" width="12.77734375" customWidth="1"/>
    <col min="4" max="5" width="22.77734375" customWidth="1"/>
    <col min="6" max="7" width="9.77734375" customWidth="1"/>
    <col min="8" max="9" width="12.77734375" customWidth="1"/>
    <col min="10" max="10" width="10.77734375" hidden="1" customWidth="1"/>
    <col min="11" max="15" width="0" hidden="1" customWidth="1"/>
    <col min="16" max="16" width="9.77734375" customWidth="1"/>
    <col min="17" max="18" width="0" hidden="1" customWidth="1"/>
    <col min="19" max="19" width="7.77734375" customWidth="1"/>
    <col min="20" max="21" width="0" hidden="1" customWidth="1"/>
    <col min="22" max="22" width="7.77734375" customWidth="1"/>
    <col min="23" max="23" width="2.77734375" customWidth="1"/>
    <col min="24" max="26" width="0" hidden="1" customWidth="1"/>
    <col min="27" max="27" width="8.88671875" hidden="1" customWidth="1"/>
  </cols>
  <sheetData>
    <row r="1" spans="1:23" ht="34.950000000000003" customHeight="1">
      <c r="A1" s="15"/>
      <c r="B1" s="45" t="s">
        <v>21</v>
      </c>
      <c r="C1" s="18"/>
      <c r="D1" s="15"/>
      <c r="E1" s="19" t="s">
        <v>0</v>
      </c>
      <c r="F1" s="20"/>
      <c r="G1" s="16"/>
      <c r="H1" s="17" t="s">
        <v>89</v>
      </c>
      <c r="I1" s="18"/>
      <c r="J1" s="225"/>
      <c r="K1" s="226"/>
      <c r="L1" s="226"/>
      <c r="M1" s="226"/>
      <c r="N1" s="226"/>
      <c r="O1" s="226"/>
      <c r="P1" s="227"/>
      <c r="Q1" s="161"/>
      <c r="R1" s="161"/>
      <c r="S1" s="161"/>
      <c r="T1" s="161"/>
      <c r="U1" s="161"/>
      <c r="V1" s="161"/>
      <c r="W1" s="78">
        <v>30.126000000000001</v>
      </c>
    </row>
    <row r="2" spans="1:23" ht="34.950000000000003" customHeight="1">
      <c r="A2" s="22"/>
      <c r="B2" s="54" t="s">
        <v>21</v>
      </c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  <c r="Q2" s="52"/>
      <c r="R2" s="52"/>
      <c r="S2" s="52"/>
      <c r="T2" s="52"/>
      <c r="U2" s="52"/>
      <c r="V2" s="162"/>
      <c r="W2" s="78"/>
    </row>
    <row r="3" spans="1:23" ht="18" customHeight="1">
      <c r="A3" s="22"/>
      <c r="B3" s="57" t="s">
        <v>1</v>
      </c>
      <c r="C3" s="58"/>
      <c r="D3" s="58"/>
      <c r="E3" s="58"/>
      <c r="F3" s="58"/>
      <c r="G3" s="55"/>
      <c r="H3" s="55"/>
      <c r="I3" s="55"/>
      <c r="J3" s="55"/>
      <c r="K3" s="55"/>
      <c r="L3" s="55"/>
      <c r="M3" s="55"/>
      <c r="N3" s="55"/>
      <c r="O3" s="55"/>
      <c r="P3" s="55"/>
      <c r="Q3" s="55"/>
      <c r="R3" s="55"/>
      <c r="S3" s="55"/>
      <c r="T3" s="55"/>
      <c r="U3" s="55"/>
      <c r="V3" s="163"/>
      <c r="W3" s="78"/>
    </row>
    <row r="4" spans="1:23" ht="18" customHeight="1">
      <c r="A4" s="22"/>
      <c r="B4" s="59" t="s">
        <v>755</v>
      </c>
      <c r="C4" s="39"/>
      <c r="D4" s="32"/>
      <c r="E4" s="32"/>
      <c r="F4" s="60" t="s">
        <v>23</v>
      </c>
      <c r="G4" s="32"/>
      <c r="H4" s="32"/>
      <c r="I4" s="32"/>
      <c r="J4" s="32"/>
      <c r="K4" s="33"/>
      <c r="L4" s="33"/>
      <c r="M4" s="33"/>
      <c r="N4" s="33"/>
      <c r="O4" s="33"/>
      <c r="P4" s="33"/>
      <c r="Q4" s="33"/>
      <c r="R4" s="33"/>
      <c r="S4" s="33"/>
      <c r="T4" s="33"/>
      <c r="U4" s="33"/>
      <c r="V4" s="164"/>
      <c r="W4" s="78"/>
    </row>
    <row r="5" spans="1:23" ht="18" customHeight="1">
      <c r="A5" s="22"/>
      <c r="B5" s="48"/>
      <c r="C5" s="39"/>
      <c r="D5" s="32"/>
      <c r="E5" s="32"/>
      <c r="F5" s="60" t="s">
        <v>24</v>
      </c>
      <c r="G5" s="32"/>
      <c r="H5" s="32"/>
      <c r="I5" s="32"/>
      <c r="J5" s="32"/>
      <c r="K5" s="33"/>
      <c r="L5" s="33"/>
      <c r="M5" s="33"/>
      <c r="N5" s="33"/>
      <c r="O5" s="33"/>
      <c r="P5" s="33"/>
      <c r="Q5" s="33"/>
      <c r="R5" s="33"/>
      <c r="S5" s="33"/>
      <c r="T5" s="33"/>
      <c r="U5" s="33"/>
      <c r="V5" s="164"/>
      <c r="W5" s="78"/>
    </row>
    <row r="6" spans="1:23" ht="18" customHeight="1">
      <c r="A6" s="22"/>
      <c r="B6" s="61" t="s">
        <v>25</v>
      </c>
      <c r="C6" s="39"/>
      <c r="D6" s="60" t="s">
        <v>26</v>
      </c>
      <c r="E6" s="32"/>
      <c r="F6" s="60" t="s">
        <v>27</v>
      </c>
      <c r="G6" s="393">
        <v>44480</v>
      </c>
      <c r="H6" s="32"/>
      <c r="I6" s="32"/>
      <c r="J6" s="32"/>
      <c r="K6" s="33"/>
      <c r="L6" s="33"/>
      <c r="M6" s="33"/>
      <c r="N6" s="33"/>
      <c r="O6" s="33"/>
      <c r="P6" s="33"/>
      <c r="Q6" s="33"/>
      <c r="R6" s="33"/>
      <c r="S6" s="33"/>
      <c r="T6" s="33"/>
      <c r="U6" s="33"/>
      <c r="V6" s="164"/>
      <c r="W6" s="78"/>
    </row>
    <row r="7" spans="1:23" ht="19.95" customHeight="1">
      <c r="A7" s="22"/>
      <c r="B7" s="69" t="s">
        <v>28</v>
      </c>
      <c r="C7" s="65"/>
      <c r="D7" s="65"/>
      <c r="E7" s="65"/>
      <c r="F7" s="65"/>
      <c r="G7" s="65"/>
      <c r="H7" s="66"/>
      <c r="I7" s="63"/>
      <c r="J7" s="64"/>
      <c r="K7" s="33"/>
      <c r="L7" s="33"/>
      <c r="M7" s="33"/>
      <c r="N7" s="33"/>
      <c r="O7" s="33"/>
      <c r="P7" s="33"/>
      <c r="Q7" s="33"/>
      <c r="R7" s="33"/>
      <c r="S7" s="33"/>
      <c r="T7" s="33"/>
      <c r="U7" s="33"/>
      <c r="V7" s="164"/>
      <c r="W7" s="78"/>
    </row>
    <row r="8" spans="1:23" ht="18" customHeight="1">
      <c r="A8" s="22"/>
      <c r="B8" s="71" t="s">
        <v>31</v>
      </c>
      <c r="C8" s="62"/>
      <c r="D8" s="35"/>
      <c r="E8" s="35"/>
      <c r="F8" s="72" t="s">
        <v>32</v>
      </c>
      <c r="G8" s="35"/>
      <c r="H8" s="35"/>
      <c r="I8" s="32"/>
      <c r="J8" s="32"/>
      <c r="K8" s="33"/>
      <c r="L8" s="33"/>
      <c r="M8" s="33"/>
      <c r="N8" s="33"/>
      <c r="O8" s="33"/>
      <c r="P8" s="33"/>
      <c r="Q8" s="33"/>
      <c r="R8" s="33"/>
      <c r="S8" s="33"/>
      <c r="T8" s="33"/>
      <c r="U8" s="33"/>
      <c r="V8" s="164"/>
      <c r="W8" s="78"/>
    </row>
    <row r="9" spans="1:23" ht="19.95" customHeight="1">
      <c r="A9" s="22"/>
      <c r="B9" s="70" t="s">
        <v>29</v>
      </c>
      <c r="C9" s="67"/>
      <c r="D9" s="67"/>
      <c r="E9" s="67"/>
      <c r="F9" s="67"/>
      <c r="G9" s="67"/>
      <c r="H9" s="68"/>
      <c r="I9" s="64"/>
      <c r="J9" s="64"/>
      <c r="K9" s="33"/>
      <c r="L9" s="33"/>
      <c r="M9" s="33"/>
      <c r="N9" s="33"/>
      <c r="O9" s="33"/>
      <c r="P9" s="33"/>
      <c r="Q9" s="33"/>
      <c r="R9" s="33"/>
      <c r="S9" s="33"/>
      <c r="T9" s="33"/>
      <c r="U9" s="33"/>
      <c r="V9" s="164"/>
      <c r="W9" s="78"/>
    </row>
    <row r="10" spans="1:23" ht="18" customHeight="1">
      <c r="A10" s="22"/>
      <c r="B10" s="61" t="s">
        <v>31</v>
      </c>
      <c r="C10" s="39"/>
      <c r="D10" s="32"/>
      <c r="E10" s="32"/>
      <c r="F10" s="60" t="s">
        <v>32</v>
      </c>
      <c r="G10" s="32"/>
      <c r="H10" s="32"/>
      <c r="I10" s="32"/>
      <c r="J10" s="32"/>
      <c r="K10" s="33"/>
      <c r="L10" s="33"/>
      <c r="M10" s="33"/>
      <c r="N10" s="33"/>
      <c r="O10" s="33"/>
      <c r="P10" s="33"/>
      <c r="Q10" s="33"/>
      <c r="R10" s="33"/>
      <c r="S10" s="33"/>
      <c r="T10" s="33"/>
      <c r="U10" s="33"/>
      <c r="V10" s="164"/>
      <c r="W10" s="78"/>
    </row>
    <row r="11" spans="1:23" ht="19.95" customHeight="1">
      <c r="A11" s="22"/>
      <c r="B11" s="70" t="s">
        <v>30</v>
      </c>
      <c r="C11" s="67"/>
      <c r="D11" s="67"/>
      <c r="E11" s="67"/>
      <c r="F11" s="67"/>
      <c r="G11" s="67"/>
      <c r="H11" s="68"/>
      <c r="I11" s="64"/>
      <c r="J11" s="64"/>
      <c r="K11" s="33"/>
      <c r="L11" s="33"/>
      <c r="M11" s="33"/>
      <c r="N11" s="33"/>
      <c r="O11" s="33"/>
      <c r="P11" s="33"/>
      <c r="Q11" s="33"/>
      <c r="R11" s="33"/>
      <c r="S11" s="33"/>
      <c r="T11" s="33"/>
      <c r="U11" s="33"/>
      <c r="V11" s="164"/>
      <c r="W11" s="78"/>
    </row>
    <row r="12" spans="1:23" ht="18" customHeight="1">
      <c r="A12" s="22"/>
      <c r="B12" s="61" t="s">
        <v>31</v>
      </c>
      <c r="C12" s="39"/>
      <c r="D12" s="32"/>
      <c r="E12" s="32"/>
      <c r="F12" s="60" t="s">
        <v>32</v>
      </c>
      <c r="G12" s="32"/>
      <c r="H12" s="32"/>
      <c r="I12" s="32"/>
      <c r="J12" s="32"/>
      <c r="K12" s="33"/>
      <c r="L12" s="33"/>
      <c r="M12" s="33"/>
      <c r="N12" s="33"/>
      <c r="O12" s="33"/>
      <c r="P12" s="33"/>
      <c r="Q12" s="33"/>
      <c r="R12" s="33"/>
      <c r="S12" s="33"/>
      <c r="T12" s="33"/>
      <c r="U12" s="33"/>
      <c r="V12" s="164"/>
      <c r="W12" s="78"/>
    </row>
    <row r="13" spans="1:23" ht="18" customHeight="1">
      <c r="A13" s="22"/>
      <c r="B13" s="47"/>
      <c r="C13" s="38"/>
      <c r="D13" s="28"/>
      <c r="E13" s="28"/>
      <c r="F13" s="28"/>
      <c r="G13" s="28"/>
      <c r="H13" s="28"/>
      <c r="I13" s="39"/>
      <c r="J13" s="32"/>
      <c r="K13" s="33"/>
      <c r="L13" s="33"/>
      <c r="M13" s="33"/>
      <c r="N13" s="33"/>
      <c r="O13" s="33"/>
      <c r="P13" s="33"/>
      <c r="Q13" s="33"/>
      <c r="R13" s="33"/>
      <c r="S13" s="33"/>
      <c r="T13" s="33"/>
      <c r="U13" s="33"/>
      <c r="V13" s="164"/>
      <c r="W13" s="78"/>
    </row>
    <row r="14" spans="1:23" ht="18" customHeight="1">
      <c r="A14" s="22"/>
      <c r="B14" s="79" t="s">
        <v>6</v>
      </c>
      <c r="C14" s="87" t="s">
        <v>53</v>
      </c>
      <c r="D14" s="86" t="s">
        <v>54</v>
      </c>
      <c r="E14" s="91" t="s">
        <v>55</v>
      </c>
      <c r="F14" s="99" t="s">
        <v>39</v>
      </c>
      <c r="G14" s="128"/>
      <c r="H14" s="56"/>
      <c r="I14" s="39"/>
      <c r="J14" s="32"/>
      <c r="K14" s="33"/>
      <c r="L14" s="33"/>
      <c r="M14" s="33"/>
      <c r="N14" s="33"/>
      <c r="O14" s="100"/>
      <c r="P14" s="108">
        <v>0</v>
      </c>
      <c r="Q14" s="104"/>
      <c r="R14" s="33"/>
      <c r="S14" s="33"/>
      <c r="T14" s="33"/>
      <c r="U14" s="33"/>
      <c r="V14" s="164"/>
      <c r="W14" s="78"/>
    </row>
    <row r="15" spans="1:23" ht="18" customHeight="1">
      <c r="A15" s="22"/>
      <c r="B15" s="80" t="s">
        <v>33</v>
      </c>
      <c r="C15" s="88"/>
      <c r="D15" s="83"/>
      <c r="E15" s="92"/>
      <c r="F15" s="141"/>
      <c r="G15" s="129"/>
      <c r="H15" s="75"/>
      <c r="I15" s="32"/>
      <c r="J15" s="32"/>
      <c r="K15" s="33"/>
      <c r="L15" s="33"/>
      <c r="M15" s="33"/>
      <c r="N15" s="33"/>
      <c r="O15" s="100"/>
      <c r="P15" s="109"/>
      <c r="Q15" s="104"/>
      <c r="R15" s="33"/>
      <c r="S15" s="33"/>
      <c r="T15" s="33"/>
      <c r="U15" s="33"/>
      <c r="V15" s="164"/>
      <c r="W15" s="78"/>
    </row>
    <row r="16" spans="1:23" ht="18" customHeight="1">
      <c r="A16" s="22"/>
      <c r="B16" s="79" t="s">
        <v>34</v>
      </c>
      <c r="C16" s="118"/>
      <c r="D16" s="119"/>
      <c r="E16" s="120"/>
      <c r="F16" s="142" t="s">
        <v>40</v>
      </c>
      <c r="G16" s="129"/>
      <c r="H16" s="75"/>
      <c r="I16" s="32"/>
      <c r="J16" s="32"/>
      <c r="K16" s="33"/>
      <c r="L16" s="33"/>
      <c r="M16" s="33"/>
      <c r="N16" s="33"/>
      <c r="O16" s="100"/>
      <c r="P16" s="110">
        <f>(SUM(Z74:Z79))</f>
        <v>0</v>
      </c>
      <c r="Q16" s="104"/>
      <c r="R16" s="33"/>
      <c r="S16" s="33"/>
      <c r="T16" s="33"/>
      <c r="U16" s="33"/>
      <c r="V16" s="164"/>
      <c r="W16" s="78"/>
    </row>
    <row r="17" spans="1:26" ht="18" customHeight="1">
      <c r="A17" s="22"/>
      <c r="B17" s="80" t="s">
        <v>35</v>
      </c>
      <c r="C17" s="88">
        <f>'SO 7036'!E57</f>
        <v>0</v>
      </c>
      <c r="D17" s="83">
        <f>'SO 7036'!F57</f>
        <v>0</v>
      </c>
      <c r="E17" s="92">
        <f>'SO 7036'!G57</f>
        <v>0</v>
      </c>
      <c r="F17" s="143" t="s">
        <v>41</v>
      </c>
      <c r="G17" s="129"/>
      <c r="H17" s="75"/>
      <c r="I17" s="32"/>
      <c r="J17" s="32"/>
      <c r="K17" s="33"/>
      <c r="L17" s="33"/>
      <c r="M17" s="33"/>
      <c r="N17" s="33"/>
      <c r="O17" s="100"/>
      <c r="P17" s="110">
        <v>0</v>
      </c>
      <c r="Q17" s="104"/>
      <c r="R17" s="33"/>
      <c r="S17" s="33"/>
      <c r="T17" s="33"/>
      <c r="U17" s="33"/>
      <c r="V17" s="164"/>
      <c r="W17" s="78"/>
    </row>
    <row r="18" spans="1:26" ht="18" customHeight="1">
      <c r="A18" s="22"/>
      <c r="B18" s="81" t="s">
        <v>36</v>
      </c>
      <c r="C18" s="89"/>
      <c r="D18" s="84"/>
      <c r="E18" s="93"/>
      <c r="F18" s="144"/>
      <c r="G18" s="130"/>
      <c r="H18" s="75"/>
      <c r="I18" s="32"/>
      <c r="J18" s="32"/>
      <c r="K18" s="33"/>
      <c r="L18" s="33"/>
      <c r="M18" s="33"/>
      <c r="N18" s="33"/>
      <c r="O18" s="100"/>
      <c r="P18" s="109"/>
      <c r="Q18" s="104"/>
      <c r="R18" s="33"/>
      <c r="S18" s="33"/>
      <c r="T18" s="33"/>
      <c r="U18" s="33"/>
      <c r="V18" s="164"/>
      <c r="W18" s="78"/>
    </row>
    <row r="19" spans="1:26" ht="18" customHeight="1">
      <c r="A19" s="22"/>
      <c r="B19" s="81" t="s">
        <v>37</v>
      </c>
      <c r="C19" s="90"/>
      <c r="D19" s="85"/>
      <c r="E19" s="93"/>
      <c r="F19" s="98"/>
      <c r="G19" s="148"/>
      <c r="H19" s="76"/>
      <c r="I19" s="32"/>
      <c r="J19" s="32"/>
      <c r="K19" s="33"/>
      <c r="L19" s="33"/>
      <c r="M19" s="33"/>
      <c r="N19" s="33"/>
      <c r="O19" s="100"/>
      <c r="P19" s="109"/>
      <c r="Q19" s="104"/>
      <c r="R19" s="33"/>
      <c r="S19" s="33"/>
      <c r="T19" s="33"/>
      <c r="U19" s="33"/>
      <c r="V19" s="164"/>
      <c r="W19" s="78"/>
    </row>
    <row r="20" spans="1:26" ht="18" customHeight="1">
      <c r="A20" s="22"/>
      <c r="B20" s="74" t="s">
        <v>38</v>
      </c>
      <c r="C20" s="82"/>
      <c r="D20" s="121"/>
      <c r="E20" s="122">
        <f>SUM(E15:E19)</f>
        <v>0</v>
      </c>
      <c r="F20" s="145" t="s">
        <v>38</v>
      </c>
      <c r="G20" s="134"/>
      <c r="H20" s="56"/>
      <c r="I20" s="39"/>
      <c r="J20" s="32"/>
      <c r="K20" s="33"/>
      <c r="L20" s="33"/>
      <c r="M20" s="33"/>
      <c r="N20" s="33"/>
      <c r="O20" s="100"/>
      <c r="P20" s="111">
        <f>SUM(P14:P19)</f>
        <v>0</v>
      </c>
      <c r="Q20" s="104"/>
      <c r="R20" s="33"/>
      <c r="S20" s="33"/>
      <c r="T20" s="33"/>
      <c r="U20" s="33"/>
      <c r="V20" s="164"/>
      <c r="W20" s="78"/>
    </row>
    <row r="21" spans="1:26" ht="18" customHeight="1">
      <c r="A21" s="22"/>
      <c r="B21" s="71" t="s">
        <v>47</v>
      </c>
      <c r="C21" s="73"/>
      <c r="D21" s="117"/>
      <c r="E21" s="94">
        <f>((E15*U22*0)+(E16*V22*0)+(E17*W22*0))/100</f>
        <v>0</v>
      </c>
      <c r="F21" s="146" t="s">
        <v>50</v>
      </c>
      <c r="G21" s="129"/>
      <c r="H21" s="75"/>
      <c r="I21" s="32"/>
      <c r="J21" s="32"/>
      <c r="K21" s="33"/>
      <c r="L21" s="33"/>
      <c r="M21" s="33"/>
      <c r="N21" s="33"/>
      <c r="O21" s="100"/>
      <c r="P21" s="110">
        <f>((E15*X22*0)+(E16*Y22*0)+(E17*Z22*0))/100</f>
        <v>0</v>
      </c>
      <c r="Q21" s="104"/>
      <c r="R21" s="33"/>
      <c r="S21" s="33"/>
      <c r="T21" s="33"/>
      <c r="U21" s="33"/>
      <c r="V21" s="164"/>
      <c r="W21" s="78"/>
    </row>
    <row r="22" spans="1:26" ht="18" customHeight="1">
      <c r="A22" s="22"/>
      <c r="B22" s="61" t="s">
        <v>48</v>
      </c>
      <c r="C22" s="41"/>
      <c r="D22" s="96"/>
      <c r="E22" s="95">
        <f>((E15*U23*0)+(E16*V23*0)+(E17*W23*0))/100</f>
        <v>0</v>
      </c>
      <c r="F22" s="146" t="s">
        <v>51</v>
      </c>
      <c r="G22" s="129"/>
      <c r="H22" s="75"/>
      <c r="I22" s="32"/>
      <c r="J22" s="32"/>
      <c r="K22" s="33"/>
      <c r="L22" s="33"/>
      <c r="M22" s="33"/>
      <c r="N22" s="33"/>
      <c r="O22" s="100"/>
      <c r="P22" s="110">
        <f>((E15*X23*0)+(E16*Y23*0)+(E17*Z23*0))/100</f>
        <v>0</v>
      </c>
      <c r="Q22" s="104"/>
      <c r="R22" s="33"/>
      <c r="S22" s="33"/>
      <c r="T22" s="33"/>
      <c r="U22" s="33">
        <v>1</v>
      </c>
      <c r="V22" s="165">
        <v>1</v>
      </c>
      <c r="W22" s="78">
        <v>1</v>
      </c>
      <c r="X22">
        <v>1</v>
      </c>
      <c r="Y22">
        <v>1</v>
      </c>
      <c r="Z22">
        <v>1</v>
      </c>
    </row>
    <row r="23" spans="1:26" ht="18" customHeight="1">
      <c r="A23" s="22"/>
      <c r="B23" s="61" t="s">
        <v>49</v>
      </c>
      <c r="C23" s="41"/>
      <c r="D23" s="96"/>
      <c r="E23" s="95">
        <f>((E15*U24*0)+(E16*V24*0)+(E17*W24*0))/100</f>
        <v>0</v>
      </c>
      <c r="F23" s="146" t="s">
        <v>52</v>
      </c>
      <c r="G23" s="129"/>
      <c r="H23" s="75"/>
      <c r="I23" s="32"/>
      <c r="J23" s="32"/>
      <c r="K23" s="33"/>
      <c r="L23" s="33"/>
      <c r="M23" s="33"/>
      <c r="N23" s="33"/>
      <c r="O23" s="100"/>
      <c r="P23" s="110">
        <f>((E15*X24*0)+(E16*Y24*0)+(E17*Z24*0))/100</f>
        <v>0</v>
      </c>
      <c r="Q23" s="104"/>
      <c r="R23" s="33"/>
      <c r="S23" s="33"/>
      <c r="T23" s="33"/>
      <c r="U23" s="33">
        <v>1</v>
      </c>
      <c r="V23" s="165">
        <v>1</v>
      </c>
      <c r="W23" s="78">
        <v>0</v>
      </c>
      <c r="X23">
        <v>1</v>
      </c>
      <c r="Y23">
        <v>1</v>
      </c>
      <c r="Z23">
        <v>1</v>
      </c>
    </row>
    <row r="24" spans="1:26" ht="18" customHeight="1">
      <c r="A24" s="22"/>
      <c r="B24" s="48"/>
      <c r="C24" s="41"/>
      <c r="D24" s="96"/>
      <c r="E24" s="96"/>
      <c r="F24" s="147"/>
      <c r="G24" s="130"/>
      <c r="H24" s="75"/>
      <c r="I24" s="32"/>
      <c r="J24" s="32"/>
      <c r="K24" s="33"/>
      <c r="L24" s="33"/>
      <c r="M24" s="33"/>
      <c r="N24" s="33"/>
      <c r="O24" s="100"/>
      <c r="P24" s="112"/>
      <c r="Q24" s="104"/>
      <c r="R24" s="33"/>
      <c r="S24" s="33"/>
      <c r="T24" s="33"/>
      <c r="U24" s="33">
        <v>1</v>
      </c>
      <c r="V24" s="165">
        <v>1</v>
      </c>
      <c r="W24" s="78">
        <v>1</v>
      </c>
      <c r="X24">
        <v>1</v>
      </c>
      <c r="Y24">
        <v>1</v>
      </c>
      <c r="Z24">
        <v>0</v>
      </c>
    </row>
    <row r="25" spans="1:26" ht="18" customHeight="1">
      <c r="A25" s="22"/>
      <c r="B25" s="61"/>
      <c r="C25" s="41"/>
      <c r="D25" s="96"/>
      <c r="E25" s="96"/>
      <c r="F25" s="127" t="s">
        <v>38</v>
      </c>
      <c r="G25" s="148"/>
      <c r="H25" s="75"/>
      <c r="I25" s="32"/>
      <c r="J25" s="32"/>
      <c r="K25" s="33"/>
      <c r="L25" s="33"/>
      <c r="M25" s="33"/>
      <c r="N25" s="33"/>
      <c r="O25" s="100"/>
      <c r="P25" s="111">
        <f>SUM(E21:E24)+SUM(P21:P24)</f>
        <v>0</v>
      </c>
      <c r="Q25" s="104"/>
      <c r="R25" s="33"/>
      <c r="S25" s="33"/>
      <c r="T25" s="33"/>
      <c r="U25" s="33"/>
      <c r="V25" s="164"/>
      <c r="W25" s="78"/>
    </row>
    <row r="26" spans="1:26" ht="18" customHeight="1">
      <c r="A26" s="22"/>
      <c r="B26" s="159" t="s">
        <v>58</v>
      </c>
      <c r="C26" s="124"/>
      <c r="D26" s="126"/>
      <c r="E26" s="155"/>
      <c r="F26" s="145" t="s">
        <v>42</v>
      </c>
      <c r="G26" s="149"/>
      <c r="H26" s="77"/>
      <c r="I26" s="30"/>
      <c r="J26" s="30"/>
      <c r="K26" s="31"/>
      <c r="L26" s="31"/>
      <c r="M26" s="31"/>
      <c r="N26" s="31"/>
      <c r="O26" s="101"/>
      <c r="P26" s="113"/>
      <c r="Q26" s="105"/>
      <c r="R26" s="31"/>
      <c r="S26" s="31"/>
      <c r="T26" s="31"/>
      <c r="U26" s="31"/>
      <c r="V26" s="166"/>
      <c r="W26" s="78"/>
    </row>
    <row r="27" spans="1:26" ht="18" customHeight="1">
      <c r="A27" s="22"/>
      <c r="B27" s="49"/>
      <c r="C27" s="43"/>
      <c r="D27" s="97"/>
      <c r="E27" s="156"/>
      <c r="F27" s="151" t="s">
        <v>43</v>
      </c>
      <c r="G27" s="131"/>
      <c r="H27" s="51"/>
      <c r="I27" s="35"/>
      <c r="J27" s="35"/>
      <c r="K27" s="36"/>
      <c r="L27" s="36"/>
      <c r="M27" s="36"/>
      <c r="N27" s="36"/>
      <c r="O27" s="102"/>
      <c r="P27" s="114">
        <f>E20+P20+E25+P25</f>
        <v>0</v>
      </c>
      <c r="Q27" s="106"/>
      <c r="R27" s="36"/>
      <c r="S27" s="36"/>
      <c r="T27" s="36"/>
      <c r="U27" s="36"/>
      <c r="V27" s="167"/>
      <c r="W27" s="78"/>
    </row>
    <row r="28" spans="1:26" ht="18" customHeight="1">
      <c r="A28" s="22"/>
      <c r="B28" s="50"/>
      <c r="C28" s="44"/>
      <c r="D28" s="22"/>
      <c r="E28" s="157"/>
      <c r="F28" s="152" t="s">
        <v>44</v>
      </c>
      <c r="G28" s="132"/>
      <c r="H28" s="303">
        <f>P27-SUM('SO 7036'!K74:'SO 7036'!K79)</f>
        <v>0</v>
      </c>
      <c r="I28" s="28"/>
      <c r="J28" s="28"/>
      <c r="K28" s="29"/>
      <c r="L28" s="29"/>
      <c r="M28" s="29"/>
      <c r="N28" s="29"/>
      <c r="O28" s="103"/>
      <c r="P28" s="115">
        <f>ROUND(((ROUND(H28,2)*20)*1/100),2)</f>
        <v>0</v>
      </c>
      <c r="Q28" s="107"/>
      <c r="R28" s="29"/>
      <c r="S28" s="29"/>
      <c r="T28" s="29"/>
      <c r="U28" s="29"/>
      <c r="V28" s="168"/>
      <c r="W28" s="78"/>
    </row>
    <row r="29" spans="1:26" ht="18" customHeight="1">
      <c r="A29" s="22"/>
      <c r="B29" s="50"/>
      <c r="C29" s="44"/>
      <c r="D29" s="22"/>
      <c r="E29" s="157"/>
      <c r="F29" s="153" t="s">
        <v>45</v>
      </c>
      <c r="G29" s="133"/>
      <c r="H29" s="40">
        <f>SUM('SO 7036'!K74:'SO 7036'!K79)</f>
        <v>0</v>
      </c>
      <c r="I29" s="32"/>
      <c r="J29" s="32"/>
      <c r="K29" s="33"/>
      <c r="L29" s="33"/>
      <c r="M29" s="33"/>
      <c r="N29" s="33"/>
      <c r="O29" s="100"/>
      <c r="P29" s="108">
        <f>ROUND(((ROUND(H29,2)*0)/100),2)</f>
        <v>0</v>
      </c>
      <c r="Q29" s="104"/>
      <c r="R29" s="33"/>
      <c r="S29" s="33"/>
      <c r="T29" s="33"/>
      <c r="U29" s="33"/>
      <c r="V29" s="164"/>
      <c r="W29" s="78"/>
    </row>
    <row r="30" spans="1:26" ht="18" customHeight="1">
      <c r="A30" s="22"/>
      <c r="B30" s="50"/>
      <c r="C30" s="44"/>
      <c r="D30" s="22"/>
      <c r="E30" s="157"/>
      <c r="F30" s="154" t="s">
        <v>46</v>
      </c>
      <c r="G30" s="150"/>
      <c r="H30" s="138"/>
      <c r="I30" s="139"/>
      <c r="J30" s="28"/>
      <c r="K30" s="29"/>
      <c r="L30" s="29"/>
      <c r="M30" s="29"/>
      <c r="N30" s="29"/>
      <c r="O30" s="103"/>
      <c r="P30" s="140">
        <f>SUM(P27:P29)</f>
        <v>0</v>
      </c>
      <c r="Q30" s="104"/>
      <c r="R30" s="33"/>
      <c r="S30" s="33"/>
      <c r="T30" s="33"/>
      <c r="U30" s="33"/>
      <c r="V30" s="164"/>
      <c r="W30" s="78"/>
    </row>
    <row r="31" spans="1:26" ht="18" customHeight="1">
      <c r="A31" s="22"/>
      <c r="B31" s="46"/>
      <c r="C31" s="37"/>
      <c r="D31" s="135"/>
      <c r="E31" s="158"/>
      <c r="F31" s="131"/>
      <c r="G31" s="136"/>
      <c r="H31" s="41"/>
      <c r="I31" s="32"/>
      <c r="J31" s="32"/>
      <c r="K31" s="33"/>
      <c r="L31" s="33"/>
      <c r="M31" s="33"/>
      <c r="N31" s="33"/>
      <c r="O31" s="100"/>
      <c r="P31" s="116"/>
      <c r="Q31" s="104"/>
      <c r="R31" s="33"/>
      <c r="S31" s="33"/>
      <c r="T31" s="33"/>
      <c r="U31" s="33"/>
      <c r="V31" s="164"/>
      <c r="W31" s="78"/>
    </row>
    <row r="32" spans="1:26" ht="18" customHeight="1">
      <c r="A32" s="22"/>
      <c r="B32" s="159" t="s">
        <v>56</v>
      </c>
      <c r="C32" s="137"/>
      <c r="D32" s="26"/>
      <c r="E32" s="160" t="s">
        <v>57</v>
      </c>
      <c r="F32" s="97"/>
      <c r="G32" s="26"/>
      <c r="H32" s="42"/>
      <c r="I32" s="30"/>
      <c r="J32" s="30"/>
      <c r="K32" s="31"/>
      <c r="L32" s="31"/>
      <c r="M32" s="31"/>
      <c r="N32" s="31"/>
      <c r="O32" s="31"/>
      <c r="P32" s="25"/>
      <c r="Q32" s="31"/>
      <c r="R32" s="31"/>
      <c r="S32" s="31"/>
      <c r="T32" s="31"/>
      <c r="U32" s="31"/>
      <c r="V32" s="166"/>
      <c r="W32" s="78"/>
    </row>
    <row r="33" spans="1:23" ht="18" customHeight="1">
      <c r="A33" s="22"/>
      <c r="B33" s="49"/>
      <c r="C33" s="43"/>
      <c r="D33" s="24"/>
      <c r="E33" s="24"/>
      <c r="F33" s="24"/>
      <c r="G33" s="24"/>
      <c r="H33" s="24"/>
      <c r="I33" s="24"/>
      <c r="J33" s="24"/>
      <c r="K33" s="25"/>
      <c r="L33" s="25"/>
      <c r="M33" s="25"/>
      <c r="N33" s="25"/>
      <c r="O33" s="25"/>
      <c r="P33" s="25"/>
      <c r="Q33" s="25"/>
      <c r="R33" s="25"/>
      <c r="S33" s="25"/>
      <c r="T33" s="25"/>
      <c r="U33" s="25"/>
      <c r="V33" s="169"/>
      <c r="W33" s="78"/>
    </row>
    <row r="34" spans="1:23" ht="18" customHeight="1">
      <c r="A34" s="22"/>
      <c r="B34" s="50"/>
      <c r="C34" s="44"/>
      <c r="D34" s="3"/>
      <c r="E34" s="3"/>
      <c r="F34" s="3"/>
      <c r="G34" s="3"/>
      <c r="H34" s="3"/>
      <c r="I34" s="3"/>
      <c r="J34" s="3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70"/>
      <c r="W34" s="78"/>
    </row>
    <row r="35" spans="1:23" ht="18" customHeight="1">
      <c r="A35" s="22"/>
      <c r="B35" s="50"/>
      <c r="C35" s="44"/>
      <c r="D35" s="3"/>
      <c r="E35" s="3"/>
      <c r="F35" s="3"/>
      <c r="G35" s="3"/>
      <c r="H35" s="3"/>
      <c r="I35" s="3"/>
      <c r="J35" s="3"/>
      <c r="K35" s="14"/>
      <c r="L35" s="14"/>
      <c r="M35" s="14"/>
      <c r="N35" s="14"/>
      <c r="O35" s="14"/>
      <c r="P35" s="14"/>
      <c r="Q35" s="14"/>
      <c r="R35" s="14"/>
      <c r="S35" s="14"/>
      <c r="T35" s="14"/>
      <c r="U35" s="14"/>
      <c r="V35" s="170"/>
      <c r="W35" s="78"/>
    </row>
    <row r="36" spans="1:23" ht="18" customHeight="1">
      <c r="A36" s="22"/>
      <c r="B36" s="50"/>
      <c r="C36" s="44"/>
      <c r="D36" s="3"/>
      <c r="E36" s="3"/>
      <c r="F36" s="3"/>
      <c r="G36" s="3"/>
      <c r="H36" s="3"/>
      <c r="I36" s="3"/>
      <c r="J36" s="3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70"/>
      <c r="W36" s="78"/>
    </row>
    <row r="37" spans="1:23" ht="18" customHeight="1">
      <c r="A37" s="22"/>
      <c r="B37" s="46"/>
      <c r="C37" s="37"/>
      <c r="D37" s="11"/>
      <c r="E37" s="11"/>
      <c r="F37" s="11"/>
      <c r="G37" s="11"/>
      <c r="H37" s="11"/>
      <c r="I37" s="11"/>
      <c r="J37" s="11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171"/>
      <c r="W37" s="78"/>
    </row>
    <row r="38" spans="1:23" ht="18" customHeight="1">
      <c r="A38" s="22"/>
      <c r="B38" s="172"/>
      <c r="C38" s="173"/>
      <c r="D38" s="174"/>
      <c r="E38" s="174"/>
      <c r="F38" s="174"/>
      <c r="G38" s="174"/>
      <c r="H38" s="174"/>
      <c r="I38" s="174"/>
      <c r="J38" s="174"/>
      <c r="K38" s="175"/>
      <c r="L38" s="175"/>
      <c r="M38" s="175"/>
      <c r="N38" s="175"/>
      <c r="O38" s="175"/>
      <c r="P38" s="175"/>
      <c r="Q38" s="175"/>
      <c r="R38" s="175"/>
      <c r="S38" s="175"/>
      <c r="T38" s="175"/>
      <c r="U38" s="175"/>
      <c r="V38" s="176"/>
      <c r="W38" s="78"/>
    </row>
    <row r="39" spans="1:23" ht="18" customHeight="1">
      <c r="A39" s="22"/>
      <c r="B39" s="50"/>
      <c r="C39" s="3"/>
      <c r="D39" s="3"/>
      <c r="E39" s="3"/>
      <c r="F39" s="3"/>
      <c r="G39" s="3"/>
      <c r="H39" s="3"/>
      <c r="I39" s="3"/>
      <c r="J39" s="3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14"/>
      <c r="V39" s="14"/>
      <c r="W39" s="301"/>
    </row>
    <row r="40" spans="1:23" ht="18" customHeight="1">
      <c r="A40" s="22"/>
      <c r="B40" s="50"/>
      <c r="C40" s="3"/>
      <c r="D40" s="3"/>
      <c r="E40" s="3"/>
      <c r="F40" s="3"/>
      <c r="G40" s="3"/>
      <c r="H40" s="3"/>
      <c r="I40" s="3"/>
      <c r="J40" s="3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14"/>
      <c r="V40" s="14"/>
      <c r="W40" s="301"/>
    </row>
    <row r="41" spans="1:23">
      <c r="A41" s="22"/>
      <c r="B41" s="50"/>
      <c r="C41" s="3"/>
      <c r="D41" s="3"/>
      <c r="E41" s="3"/>
      <c r="F41" s="3"/>
      <c r="G41" s="3"/>
      <c r="H41" s="3"/>
      <c r="I41" s="3"/>
      <c r="J41" s="3"/>
      <c r="K41" s="14"/>
      <c r="L41" s="14"/>
      <c r="M41" s="14"/>
      <c r="N41" s="14"/>
      <c r="O41" s="14"/>
      <c r="P41" s="14"/>
      <c r="Q41" s="14"/>
      <c r="R41" s="14"/>
      <c r="S41" s="14"/>
      <c r="T41" s="14"/>
      <c r="U41" s="14"/>
      <c r="V41" s="14"/>
      <c r="W41" s="301"/>
    </row>
    <row r="42" spans="1:23">
      <c r="A42" s="183"/>
      <c r="B42" s="279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4"/>
      <c r="W42" s="301"/>
    </row>
    <row r="43" spans="1:23">
      <c r="A43" s="183"/>
      <c r="B43" s="280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78"/>
    </row>
    <row r="44" spans="1:23" ht="34.950000000000003" customHeight="1">
      <c r="A44" s="183"/>
      <c r="B44" s="281" t="s">
        <v>0</v>
      </c>
      <c r="C44" s="184"/>
      <c r="D44" s="184"/>
      <c r="E44" s="184"/>
      <c r="F44" s="184"/>
      <c r="G44" s="184"/>
      <c r="H44" s="184"/>
      <c r="I44" s="184"/>
      <c r="J44" s="184"/>
      <c r="K44" s="184"/>
      <c r="L44" s="184"/>
      <c r="M44" s="184"/>
      <c r="N44" s="184"/>
      <c r="O44" s="184"/>
      <c r="P44" s="184"/>
      <c r="Q44" s="184"/>
      <c r="R44" s="184"/>
      <c r="S44" s="184"/>
      <c r="T44" s="184"/>
      <c r="U44" s="184"/>
      <c r="V44" s="212"/>
      <c r="W44" s="78"/>
    </row>
    <row r="45" spans="1:23">
      <c r="A45" s="183"/>
      <c r="B45" s="282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5"/>
      <c r="U45" s="25"/>
      <c r="V45" s="169"/>
      <c r="W45" s="78"/>
    </row>
    <row r="46" spans="1:23" ht="19.95" customHeight="1">
      <c r="A46" s="278"/>
      <c r="B46" s="283" t="s">
        <v>28</v>
      </c>
      <c r="C46" s="185"/>
      <c r="D46" s="185"/>
      <c r="E46" s="186"/>
      <c r="F46" s="187" t="s">
        <v>26</v>
      </c>
      <c r="G46" s="185"/>
      <c r="H46" s="186"/>
      <c r="I46" s="182"/>
      <c r="J46" s="3"/>
      <c r="K46" s="3"/>
      <c r="L46" s="3"/>
      <c r="M46" s="3"/>
      <c r="N46" s="3"/>
      <c r="O46" s="3"/>
      <c r="P46" s="3"/>
      <c r="Q46" s="14"/>
      <c r="R46" s="14"/>
      <c r="S46" s="14"/>
      <c r="T46" s="14"/>
      <c r="U46" s="14"/>
      <c r="V46" s="170"/>
      <c r="W46" s="78"/>
    </row>
    <row r="47" spans="1:23" ht="19.95" customHeight="1">
      <c r="A47" s="278"/>
      <c r="B47" s="283" t="s">
        <v>29</v>
      </c>
      <c r="C47" s="185"/>
      <c r="D47" s="185"/>
      <c r="E47" s="186"/>
      <c r="F47" s="187" t="s">
        <v>24</v>
      </c>
      <c r="G47" s="185"/>
      <c r="H47" s="186"/>
      <c r="I47" s="182"/>
      <c r="J47" s="3"/>
      <c r="K47" s="3"/>
      <c r="L47" s="3"/>
      <c r="M47" s="3"/>
      <c r="N47" s="3"/>
      <c r="O47" s="3"/>
      <c r="P47" s="3"/>
      <c r="Q47" s="14"/>
      <c r="R47" s="14"/>
      <c r="S47" s="14"/>
      <c r="T47" s="14"/>
      <c r="U47" s="14"/>
      <c r="V47" s="170"/>
      <c r="W47" s="78"/>
    </row>
    <row r="48" spans="1:23" ht="19.95" customHeight="1">
      <c r="A48" s="278"/>
      <c r="B48" s="283" t="s">
        <v>30</v>
      </c>
      <c r="C48" s="185"/>
      <c r="D48" s="185"/>
      <c r="E48" s="186"/>
      <c r="F48" s="187" t="s">
        <v>943</v>
      </c>
      <c r="G48" s="185"/>
      <c r="H48" s="186"/>
      <c r="I48" s="182"/>
      <c r="J48" s="3"/>
      <c r="K48" s="3"/>
      <c r="L48" s="3"/>
      <c r="M48" s="3"/>
      <c r="N48" s="3"/>
      <c r="O48" s="3"/>
      <c r="P48" s="3"/>
      <c r="Q48" s="14"/>
      <c r="R48" s="14"/>
      <c r="S48" s="14"/>
      <c r="T48" s="14"/>
      <c r="U48" s="14"/>
      <c r="V48" s="170"/>
      <c r="W48" s="78"/>
    </row>
    <row r="49" spans="1:26" ht="30" customHeight="1">
      <c r="A49" s="278"/>
      <c r="B49" s="284" t="s">
        <v>1</v>
      </c>
      <c r="C49" s="188"/>
      <c r="D49" s="188"/>
      <c r="E49" s="188"/>
      <c r="F49" s="188"/>
      <c r="G49" s="188"/>
      <c r="H49" s="188"/>
      <c r="I49" s="189"/>
      <c r="J49" s="3"/>
      <c r="K49" s="3"/>
      <c r="L49" s="3"/>
      <c r="M49" s="3"/>
      <c r="N49" s="3"/>
      <c r="O49" s="3"/>
      <c r="P49" s="3"/>
      <c r="Q49" s="14"/>
      <c r="R49" s="14"/>
      <c r="S49" s="14"/>
      <c r="T49" s="14"/>
      <c r="U49" s="14"/>
      <c r="V49" s="170"/>
      <c r="W49" s="78"/>
    </row>
    <row r="50" spans="1:26">
      <c r="A50" s="22"/>
      <c r="B50" s="285" t="s">
        <v>755</v>
      </c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14"/>
      <c r="R50" s="14"/>
      <c r="S50" s="14"/>
      <c r="T50" s="14"/>
      <c r="U50" s="14"/>
      <c r="V50" s="170"/>
      <c r="W50" s="78"/>
    </row>
    <row r="51" spans="1:26">
      <c r="A51" s="22"/>
      <c r="B51" s="50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14"/>
      <c r="R51" s="14"/>
      <c r="S51" s="14"/>
      <c r="T51" s="14"/>
      <c r="U51" s="14"/>
      <c r="V51" s="170"/>
      <c r="W51" s="78"/>
    </row>
    <row r="52" spans="1:26">
      <c r="A52" s="22"/>
      <c r="B52" s="50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14"/>
      <c r="R52" s="14"/>
      <c r="S52" s="14"/>
      <c r="T52" s="14"/>
      <c r="U52" s="14"/>
      <c r="V52" s="170"/>
      <c r="W52" s="78"/>
    </row>
    <row r="53" spans="1:26">
      <c r="A53" s="22"/>
      <c r="B53" s="285" t="s">
        <v>62</v>
      </c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14"/>
      <c r="R53" s="14"/>
      <c r="S53" s="14"/>
      <c r="T53" s="14"/>
      <c r="U53" s="14"/>
      <c r="V53" s="170"/>
      <c r="W53" s="78"/>
    </row>
    <row r="54" spans="1:26">
      <c r="A54" s="2"/>
      <c r="B54" s="286" t="s">
        <v>59</v>
      </c>
      <c r="C54" s="181"/>
      <c r="D54" s="180"/>
      <c r="E54" s="180" t="s">
        <v>53</v>
      </c>
      <c r="F54" s="180" t="s">
        <v>54</v>
      </c>
      <c r="G54" s="180" t="s">
        <v>38</v>
      </c>
      <c r="H54" s="180" t="s">
        <v>60</v>
      </c>
      <c r="I54" s="180" t="s">
        <v>61</v>
      </c>
      <c r="J54" s="179"/>
      <c r="K54" s="179"/>
      <c r="L54" s="179"/>
      <c r="M54" s="179"/>
      <c r="N54" s="179"/>
      <c r="O54" s="179"/>
      <c r="P54" s="179"/>
      <c r="Q54" s="177"/>
      <c r="R54" s="177"/>
      <c r="S54" s="177"/>
      <c r="T54" s="177"/>
      <c r="U54" s="177"/>
      <c r="V54" s="213"/>
      <c r="W54" s="78"/>
    </row>
    <row r="55" spans="1:26">
      <c r="A55" s="13"/>
      <c r="B55" s="287" t="s">
        <v>756</v>
      </c>
      <c r="C55" s="198"/>
      <c r="D55" s="198"/>
      <c r="E55" s="194"/>
      <c r="F55" s="194"/>
      <c r="G55" s="194"/>
      <c r="H55" s="195"/>
      <c r="I55" s="195"/>
      <c r="J55" s="195"/>
      <c r="K55" s="195"/>
      <c r="L55" s="195"/>
      <c r="M55" s="195"/>
      <c r="N55" s="195"/>
      <c r="O55" s="195"/>
      <c r="P55" s="195"/>
      <c r="Q55" s="196"/>
      <c r="R55" s="196"/>
      <c r="S55" s="196"/>
      <c r="T55" s="196"/>
      <c r="U55" s="196"/>
      <c r="V55" s="214"/>
      <c r="W55" s="302"/>
      <c r="X55" s="197"/>
      <c r="Y55" s="197"/>
      <c r="Z55" s="197"/>
    </row>
    <row r="56" spans="1:26">
      <c r="A56" s="13"/>
      <c r="B56" s="288" t="s">
        <v>757</v>
      </c>
      <c r="C56" s="201"/>
      <c r="D56" s="201"/>
      <c r="E56" s="199">
        <f>'SO 7036'!L77</f>
        <v>0</v>
      </c>
      <c r="F56" s="199">
        <f>'SO 7036'!M77</f>
        <v>0</v>
      </c>
      <c r="G56" s="199">
        <f>'SO 7036'!I77</f>
        <v>0</v>
      </c>
      <c r="H56" s="200">
        <f>'SO 7036'!S77</f>
        <v>0</v>
      </c>
      <c r="I56" s="200">
        <f>'SO 7036'!V77</f>
        <v>0</v>
      </c>
      <c r="J56" s="200"/>
      <c r="K56" s="200"/>
      <c r="L56" s="200"/>
      <c r="M56" s="200"/>
      <c r="N56" s="200"/>
      <c r="O56" s="200"/>
      <c r="P56" s="200"/>
      <c r="Q56" s="197"/>
      <c r="R56" s="197"/>
      <c r="S56" s="197"/>
      <c r="T56" s="197"/>
      <c r="U56" s="197"/>
      <c r="V56" s="215"/>
      <c r="W56" s="302"/>
      <c r="X56" s="197"/>
      <c r="Y56" s="197"/>
      <c r="Z56" s="197"/>
    </row>
    <row r="57" spans="1:26">
      <c r="A57" s="13"/>
      <c r="B57" s="289" t="s">
        <v>756</v>
      </c>
      <c r="C57" s="202"/>
      <c r="D57" s="202"/>
      <c r="E57" s="203">
        <f>'SO 7036'!L79</f>
        <v>0</v>
      </c>
      <c r="F57" s="203">
        <f>'SO 7036'!M79</f>
        <v>0</v>
      </c>
      <c r="G57" s="203">
        <f>'SO 7036'!I79</f>
        <v>0</v>
      </c>
      <c r="H57" s="204">
        <f>'SO 7036'!S79</f>
        <v>0</v>
      </c>
      <c r="I57" s="204">
        <f>'SO 7036'!V79</f>
        <v>0</v>
      </c>
      <c r="J57" s="204"/>
      <c r="K57" s="204"/>
      <c r="L57" s="204"/>
      <c r="M57" s="204"/>
      <c r="N57" s="204"/>
      <c r="O57" s="204"/>
      <c r="P57" s="204"/>
      <c r="Q57" s="197"/>
      <c r="R57" s="197"/>
      <c r="S57" s="197"/>
      <c r="T57" s="197"/>
      <c r="U57" s="197"/>
      <c r="V57" s="215"/>
      <c r="W57" s="302"/>
      <c r="X57" s="197"/>
      <c r="Y57" s="197"/>
      <c r="Z57" s="197"/>
    </row>
    <row r="58" spans="1:26">
      <c r="A58" s="1"/>
      <c r="B58" s="290"/>
      <c r="C58" s="1"/>
      <c r="D58" s="1"/>
      <c r="E58" s="191"/>
      <c r="F58" s="191"/>
      <c r="G58" s="191"/>
      <c r="H58" s="192"/>
      <c r="I58" s="192"/>
      <c r="J58" s="192"/>
      <c r="K58" s="192"/>
      <c r="L58" s="192"/>
      <c r="M58" s="192"/>
      <c r="N58" s="192"/>
      <c r="O58" s="192"/>
      <c r="P58" s="192"/>
      <c r="V58" s="216"/>
      <c r="W58" s="78"/>
    </row>
    <row r="59" spans="1:26">
      <c r="A59" s="205"/>
      <c r="B59" s="291" t="s">
        <v>88</v>
      </c>
      <c r="C59" s="207"/>
      <c r="D59" s="207"/>
      <c r="E59" s="208">
        <f>'SO 7036'!L80</f>
        <v>0</v>
      </c>
      <c r="F59" s="208">
        <f>'SO 7036'!M80</f>
        <v>0</v>
      </c>
      <c r="G59" s="208">
        <f>'SO 7036'!I80</f>
        <v>0</v>
      </c>
      <c r="H59" s="209">
        <f>'SO 7036'!S80</f>
        <v>0</v>
      </c>
      <c r="I59" s="209">
        <f>'SO 7036'!V80</f>
        <v>0</v>
      </c>
      <c r="J59" s="210"/>
      <c r="K59" s="210"/>
      <c r="L59" s="210"/>
      <c r="M59" s="210"/>
      <c r="N59" s="210"/>
      <c r="O59" s="210"/>
      <c r="P59" s="210"/>
      <c r="Q59" s="211"/>
      <c r="R59" s="211"/>
      <c r="S59" s="211"/>
      <c r="T59" s="211"/>
      <c r="U59" s="211"/>
      <c r="V59" s="217"/>
      <c r="W59" s="302"/>
      <c r="X59" s="206"/>
      <c r="Y59" s="206"/>
      <c r="Z59" s="206"/>
    </row>
    <row r="60" spans="1:26">
      <c r="A60" s="22"/>
      <c r="B60" s="50"/>
      <c r="C60" s="3"/>
      <c r="D60" s="3"/>
      <c r="E60" s="21"/>
      <c r="F60" s="21"/>
      <c r="G60" s="21"/>
      <c r="H60" s="218"/>
      <c r="I60" s="218"/>
      <c r="J60" s="218"/>
      <c r="K60" s="218"/>
      <c r="L60" s="218"/>
      <c r="M60" s="218"/>
      <c r="N60" s="218"/>
      <c r="O60" s="218"/>
      <c r="P60" s="218"/>
      <c r="Q60" s="14"/>
      <c r="R60" s="14"/>
      <c r="S60" s="14"/>
      <c r="T60" s="14"/>
      <c r="U60" s="14"/>
      <c r="V60" s="14"/>
      <c r="W60" s="78"/>
    </row>
    <row r="61" spans="1:26">
      <c r="A61" s="22"/>
      <c r="B61" s="50"/>
      <c r="C61" s="3"/>
      <c r="D61" s="3"/>
      <c r="E61" s="21"/>
      <c r="F61" s="21"/>
      <c r="G61" s="21"/>
      <c r="H61" s="218"/>
      <c r="I61" s="218"/>
      <c r="J61" s="218"/>
      <c r="K61" s="218"/>
      <c r="L61" s="218"/>
      <c r="M61" s="218"/>
      <c r="N61" s="218"/>
      <c r="O61" s="218"/>
      <c r="P61" s="218"/>
      <c r="Q61" s="14"/>
      <c r="R61" s="14"/>
      <c r="S61" s="14"/>
      <c r="T61" s="14"/>
      <c r="U61" s="14"/>
      <c r="V61" s="14"/>
      <c r="W61" s="78"/>
    </row>
    <row r="62" spans="1:26">
      <c r="A62" s="22"/>
      <c r="B62" s="46"/>
      <c r="C62" s="11"/>
      <c r="D62" s="11"/>
      <c r="E62" s="34"/>
      <c r="F62" s="34"/>
      <c r="G62" s="34"/>
      <c r="H62" s="219"/>
      <c r="I62" s="219"/>
      <c r="J62" s="219"/>
      <c r="K62" s="219"/>
      <c r="L62" s="219"/>
      <c r="M62" s="219"/>
      <c r="N62" s="219"/>
      <c r="O62" s="219"/>
      <c r="P62" s="219"/>
      <c r="Q62" s="23"/>
      <c r="R62" s="23"/>
      <c r="S62" s="23"/>
      <c r="T62" s="23"/>
      <c r="U62" s="23"/>
      <c r="V62" s="23"/>
      <c r="W62" s="78"/>
    </row>
    <row r="63" spans="1:26" ht="34.950000000000003" customHeight="1">
      <c r="A63" s="1"/>
      <c r="B63" s="292" t="s">
        <v>89</v>
      </c>
      <c r="C63" s="220"/>
      <c r="D63" s="220"/>
      <c r="E63" s="220"/>
      <c r="F63" s="220"/>
      <c r="G63" s="220"/>
      <c r="H63" s="220"/>
      <c r="I63" s="220"/>
      <c r="J63" s="220"/>
      <c r="K63" s="220"/>
      <c r="L63" s="220"/>
      <c r="M63" s="220"/>
      <c r="N63" s="220"/>
      <c r="O63" s="220"/>
      <c r="P63" s="220"/>
      <c r="Q63" s="220"/>
      <c r="R63" s="220"/>
      <c r="S63" s="220"/>
      <c r="T63" s="220"/>
      <c r="U63" s="220"/>
      <c r="V63" s="220"/>
      <c r="W63" s="78"/>
    </row>
    <row r="64" spans="1:26">
      <c r="A64" s="22"/>
      <c r="B64" s="123"/>
      <c r="C64" s="26"/>
      <c r="D64" s="26"/>
      <c r="E64" s="125"/>
      <c r="F64" s="125"/>
      <c r="G64" s="125"/>
      <c r="H64" s="239"/>
      <c r="I64" s="239"/>
      <c r="J64" s="239"/>
      <c r="K64" s="239"/>
      <c r="L64" s="239"/>
      <c r="M64" s="239"/>
      <c r="N64" s="239"/>
      <c r="O64" s="239"/>
      <c r="P64" s="239"/>
      <c r="Q64" s="27"/>
      <c r="R64" s="27"/>
      <c r="S64" s="27"/>
      <c r="T64" s="27"/>
      <c r="U64" s="27"/>
      <c r="V64" s="27"/>
      <c r="W64" s="78"/>
    </row>
    <row r="65" spans="1:26" ht="19.95" customHeight="1">
      <c r="A65" s="278"/>
      <c r="B65" s="293" t="s">
        <v>28</v>
      </c>
      <c r="C65" s="232"/>
      <c r="D65" s="232"/>
      <c r="E65" s="233"/>
      <c r="F65" s="234"/>
      <c r="G65" s="234"/>
      <c r="H65" s="235" t="s">
        <v>26</v>
      </c>
      <c r="I65" s="236"/>
      <c r="J65" s="237"/>
      <c r="K65" s="237"/>
      <c r="L65" s="237"/>
      <c r="M65" s="237"/>
      <c r="N65" s="237"/>
      <c r="O65" s="237"/>
      <c r="P65" s="238"/>
      <c r="Q65" s="25"/>
      <c r="R65" s="25"/>
      <c r="S65" s="25"/>
      <c r="T65" s="25"/>
      <c r="U65" s="25"/>
      <c r="V65" s="25"/>
      <c r="W65" s="78"/>
    </row>
    <row r="66" spans="1:26" ht="19.95" customHeight="1">
      <c r="A66" s="278"/>
      <c r="B66" s="283" t="s">
        <v>29</v>
      </c>
      <c r="C66" s="185"/>
      <c r="D66" s="185"/>
      <c r="E66" s="186"/>
      <c r="F66" s="228"/>
      <c r="G66" s="228"/>
      <c r="H66" s="229" t="s">
        <v>24</v>
      </c>
      <c r="I66" s="229"/>
      <c r="J66" s="218"/>
      <c r="K66" s="218"/>
      <c r="L66" s="218"/>
      <c r="M66" s="218"/>
      <c r="N66" s="218"/>
      <c r="O66" s="218"/>
      <c r="P66" s="218"/>
      <c r="Q66" s="14"/>
      <c r="R66" s="14"/>
      <c r="S66" s="14"/>
      <c r="T66" s="14"/>
      <c r="U66" s="14"/>
      <c r="V66" s="14"/>
      <c r="W66" s="78"/>
    </row>
    <row r="67" spans="1:26" ht="19.95" customHeight="1">
      <c r="A67" s="278"/>
      <c r="B67" s="283" t="s">
        <v>30</v>
      </c>
      <c r="C67" s="185"/>
      <c r="D67" s="185"/>
      <c r="E67" s="186"/>
      <c r="F67" s="228"/>
      <c r="G67" s="228"/>
      <c r="H67" s="229" t="s">
        <v>946</v>
      </c>
      <c r="I67" s="229"/>
      <c r="J67" s="218"/>
      <c r="K67" s="218"/>
      <c r="L67" s="218"/>
      <c r="M67" s="218"/>
      <c r="N67" s="218"/>
      <c r="O67" s="218"/>
      <c r="P67" s="218"/>
      <c r="Q67" s="14"/>
      <c r="R67" s="14"/>
      <c r="S67" s="14"/>
      <c r="T67" s="14"/>
      <c r="U67" s="14"/>
      <c r="V67" s="14"/>
      <c r="W67" s="78"/>
    </row>
    <row r="68" spans="1:26" ht="19.95" customHeight="1">
      <c r="A68" s="22"/>
      <c r="B68" s="285" t="s">
        <v>100</v>
      </c>
      <c r="C68" s="3"/>
      <c r="D68" s="3"/>
      <c r="E68" s="21"/>
      <c r="F68" s="21"/>
      <c r="G68" s="21"/>
      <c r="H68" s="218"/>
      <c r="I68" s="218"/>
      <c r="J68" s="218"/>
      <c r="K68" s="218"/>
      <c r="L68" s="218"/>
      <c r="M68" s="218"/>
      <c r="N68" s="218"/>
      <c r="O68" s="218"/>
      <c r="P68" s="218"/>
      <c r="Q68" s="14"/>
      <c r="R68" s="14"/>
      <c r="S68" s="14"/>
      <c r="T68" s="14"/>
      <c r="U68" s="14"/>
      <c r="V68" s="14"/>
      <c r="W68" s="78"/>
    </row>
    <row r="69" spans="1:26" ht="19.95" customHeight="1">
      <c r="A69" s="22"/>
      <c r="B69" s="285" t="s">
        <v>755</v>
      </c>
      <c r="C69" s="3"/>
      <c r="D69" s="3"/>
      <c r="E69" s="21"/>
      <c r="F69" s="21"/>
      <c r="G69" s="21"/>
      <c r="H69" s="218"/>
      <c r="I69" s="218"/>
      <c r="J69" s="218"/>
      <c r="K69" s="218"/>
      <c r="L69" s="218"/>
      <c r="M69" s="218"/>
      <c r="N69" s="218"/>
      <c r="O69" s="218"/>
      <c r="P69" s="218"/>
      <c r="Q69" s="14"/>
      <c r="R69" s="14"/>
      <c r="S69" s="14"/>
      <c r="T69" s="14"/>
      <c r="U69" s="14"/>
      <c r="V69" s="14"/>
      <c r="W69" s="78"/>
    </row>
    <row r="70" spans="1:26" ht="19.95" customHeight="1">
      <c r="A70" s="22"/>
      <c r="B70" s="50"/>
      <c r="C70" s="3"/>
      <c r="D70" s="3"/>
      <c r="E70" s="21"/>
      <c r="F70" s="21"/>
      <c r="G70" s="21"/>
      <c r="H70" s="218"/>
      <c r="I70" s="218"/>
      <c r="J70" s="218"/>
      <c r="K70" s="218"/>
      <c r="L70" s="218"/>
      <c r="M70" s="218"/>
      <c r="N70" s="218"/>
      <c r="O70" s="218"/>
      <c r="P70" s="218"/>
      <c r="Q70" s="14"/>
      <c r="R70" s="14"/>
      <c r="S70" s="14"/>
      <c r="T70" s="14"/>
      <c r="U70" s="14"/>
      <c r="V70" s="14"/>
      <c r="W70" s="78"/>
    </row>
    <row r="71" spans="1:26" ht="19.95" customHeight="1">
      <c r="A71" s="22"/>
      <c r="B71" s="50"/>
      <c r="C71" s="3"/>
      <c r="D71" s="3"/>
      <c r="E71" s="21"/>
      <c r="F71" s="21"/>
      <c r="G71" s="21"/>
      <c r="H71" s="218"/>
      <c r="I71" s="218"/>
      <c r="J71" s="218"/>
      <c r="K71" s="218"/>
      <c r="L71" s="218"/>
      <c r="M71" s="218"/>
      <c r="N71" s="218"/>
      <c r="O71" s="218"/>
      <c r="P71" s="218"/>
      <c r="Q71" s="14"/>
      <c r="R71" s="14"/>
      <c r="S71" s="14"/>
      <c r="T71" s="14"/>
      <c r="U71" s="14"/>
      <c r="V71" s="14"/>
      <c r="W71" s="78"/>
    </row>
    <row r="72" spans="1:26" ht="19.95" customHeight="1">
      <c r="A72" s="22"/>
      <c r="B72" s="294" t="s">
        <v>62</v>
      </c>
      <c r="C72" s="230"/>
      <c r="D72" s="230"/>
      <c r="E72" s="21"/>
      <c r="F72" s="21"/>
      <c r="G72" s="21"/>
      <c r="H72" s="218"/>
      <c r="I72" s="218"/>
      <c r="J72" s="218"/>
      <c r="K72" s="218"/>
      <c r="L72" s="218"/>
      <c r="M72" s="218"/>
      <c r="N72" s="218"/>
      <c r="O72" s="218"/>
      <c r="P72" s="218"/>
      <c r="Q72" s="14"/>
      <c r="R72" s="14"/>
      <c r="S72" s="14"/>
      <c r="T72" s="14"/>
      <c r="U72" s="14"/>
      <c r="V72" s="14"/>
      <c r="W72" s="78"/>
    </row>
    <row r="73" spans="1:26">
      <c r="A73" s="2"/>
      <c r="B73" s="295" t="s">
        <v>90</v>
      </c>
      <c r="C73" s="180" t="s">
        <v>91</v>
      </c>
      <c r="D73" s="180" t="s">
        <v>92</v>
      </c>
      <c r="E73" s="221"/>
      <c r="F73" s="221" t="s">
        <v>93</v>
      </c>
      <c r="G73" s="221" t="s">
        <v>94</v>
      </c>
      <c r="H73" s="222" t="s">
        <v>95</v>
      </c>
      <c r="I73" s="222" t="s">
        <v>96</v>
      </c>
      <c r="J73" s="222"/>
      <c r="K73" s="222"/>
      <c r="L73" s="222"/>
      <c r="M73" s="222"/>
      <c r="N73" s="222"/>
      <c r="O73" s="222"/>
      <c r="P73" s="222" t="s">
        <v>97</v>
      </c>
      <c r="Q73" s="223"/>
      <c r="R73" s="223"/>
      <c r="S73" s="180" t="s">
        <v>98</v>
      </c>
      <c r="T73" s="224"/>
      <c r="U73" s="224"/>
      <c r="V73" s="180" t="s">
        <v>99</v>
      </c>
      <c r="W73" s="78"/>
    </row>
    <row r="74" spans="1:26">
      <c r="A74" s="13"/>
      <c r="B74" s="296"/>
      <c r="C74" s="240"/>
      <c r="D74" s="198" t="s">
        <v>756</v>
      </c>
      <c r="E74" s="198"/>
      <c r="F74" s="194"/>
      <c r="G74" s="241"/>
      <c r="H74" s="194"/>
      <c r="I74" s="194"/>
      <c r="J74" s="195"/>
      <c r="K74" s="195"/>
      <c r="L74" s="195"/>
      <c r="M74" s="195"/>
      <c r="N74" s="195"/>
      <c r="O74" s="195"/>
      <c r="P74" s="195"/>
      <c r="Q74" s="193"/>
      <c r="R74" s="193"/>
      <c r="S74" s="193"/>
      <c r="T74" s="193"/>
      <c r="U74" s="193"/>
      <c r="V74" s="271"/>
      <c r="W74" s="302"/>
      <c r="X74" s="197"/>
      <c r="Y74" s="197"/>
      <c r="Z74" s="197"/>
    </row>
    <row r="75" spans="1:26">
      <c r="A75" s="13"/>
      <c r="B75" s="297"/>
      <c r="C75" s="243">
        <v>921</v>
      </c>
      <c r="D75" s="244" t="s">
        <v>758</v>
      </c>
      <c r="E75" s="244"/>
      <c r="F75" s="199"/>
      <c r="G75" s="242"/>
      <c r="H75" s="199"/>
      <c r="I75" s="199"/>
      <c r="J75" s="200"/>
      <c r="K75" s="200"/>
      <c r="L75" s="200"/>
      <c r="M75" s="200"/>
      <c r="N75" s="200"/>
      <c r="O75" s="200"/>
      <c r="P75" s="200"/>
      <c r="Q75" s="13"/>
      <c r="R75" s="13"/>
      <c r="S75" s="13"/>
      <c r="T75" s="13"/>
      <c r="U75" s="13"/>
      <c r="V75" s="272"/>
      <c r="W75" s="302"/>
      <c r="X75" s="197"/>
      <c r="Y75" s="197"/>
      <c r="Z75" s="197"/>
    </row>
    <row r="76" spans="1:26" ht="25.05" customHeight="1">
      <c r="A76" s="251"/>
      <c r="B76" s="298">
        <v>1</v>
      </c>
      <c r="C76" s="252" t="s">
        <v>215</v>
      </c>
      <c r="D76" s="253" t="s">
        <v>754</v>
      </c>
      <c r="E76" s="253"/>
      <c r="F76" s="246" t="s">
        <v>217</v>
      </c>
      <c r="G76" s="247">
        <v>1</v>
      </c>
      <c r="H76" s="254"/>
      <c r="I76" s="246">
        <f>ROUND(G76*(H76),2)</f>
        <v>0</v>
      </c>
      <c r="J76" s="248">
        <f>ROUND(G76*(N76),2)</f>
        <v>0</v>
      </c>
      <c r="K76" s="249">
        <f>ROUND(G76*(O76),2)</f>
        <v>0</v>
      </c>
      <c r="L76" s="249">
        <f>ROUND(G76*(H76),2)</f>
        <v>0</v>
      </c>
      <c r="M76" s="249"/>
      <c r="N76" s="249">
        <v>0</v>
      </c>
      <c r="O76" s="249"/>
      <c r="P76" s="255"/>
      <c r="Q76" s="255"/>
      <c r="R76" s="255"/>
      <c r="S76" s="250">
        <f>ROUND(G76*(P76),3)</f>
        <v>0</v>
      </c>
      <c r="T76" s="250"/>
      <c r="U76" s="250"/>
      <c r="V76" s="273"/>
      <c r="W76" s="78"/>
      <c r="Z76">
        <v>0</v>
      </c>
    </row>
    <row r="77" spans="1:26">
      <c r="A77" s="13"/>
      <c r="B77" s="297"/>
      <c r="C77" s="243">
        <v>921</v>
      </c>
      <c r="D77" s="244" t="s">
        <v>758</v>
      </c>
      <c r="E77" s="244"/>
      <c r="F77" s="199"/>
      <c r="G77" s="242"/>
      <c r="H77" s="199"/>
      <c r="I77" s="203">
        <f>ROUND((SUM(I75:I76))/1,2)</f>
        <v>0</v>
      </c>
      <c r="J77" s="200"/>
      <c r="K77" s="200"/>
      <c r="L77" s="200">
        <f>ROUND((SUM(L75:L76))/1,2)</f>
        <v>0</v>
      </c>
      <c r="M77" s="200">
        <f>ROUND((SUM(M75:M76))/1,2)</f>
        <v>0</v>
      </c>
      <c r="N77" s="200"/>
      <c r="O77" s="200"/>
      <c r="P77" s="266"/>
      <c r="Q77" s="1"/>
      <c r="R77" s="1"/>
      <c r="S77" s="266">
        <f>ROUND((SUM(S75:S76))/1,2)</f>
        <v>0</v>
      </c>
      <c r="T77" s="2"/>
      <c r="U77" s="2"/>
      <c r="V77" s="275">
        <f>ROUND((SUM(V75:V76))/1,2)</f>
        <v>0</v>
      </c>
      <c r="W77" s="78"/>
    </row>
    <row r="78" spans="1:26">
      <c r="A78" s="1"/>
      <c r="B78" s="290"/>
      <c r="C78" s="1"/>
      <c r="D78" s="1"/>
      <c r="E78" s="191"/>
      <c r="F78" s="191"/>
      <c r="G78" s="231"/>
      <c r="H78" s="191"/>
      <c r="I78" s="191"/>
      <c r="J78" s="192"/>
      <c r="K78" s="192"/>
      <c r="L78" s="192"/>
      <c r="M78" s="192"/>
      <c r="N78" s="192"/>
      <c r="O78" s="192"/>
      <c r="P78" s="192"/>
      <c r="Q78" s="1"/>
      <c r="R78" s="1"/>
      <c r="S78" s="1"/>
      <c r="T78" s="1"/>
      <c r="U78" s="1"/>
      <c r="V78" s="276"/>
      <c r="W78" s="78"/>
    </row>
    <row r="79" spans="1:26">
      <c r="A79" s="13"/>
      <c r="B79" s="297"/>
      <c r="C79" s="13"/>
      <c r="D79" s="202" t="s">
        <v>756</v>
      </c>
      <c r="E79" s="202"/>
      <c r="F79" s="199"/>
      <c r="G79" s="242"/>
      <c r="H79" s="199"/>
      <c r="I79" s="203">
        <f>ROUND((SUM(I74:I78))/2,2)</f>
        <v>0</v>
      </c>
      <c r="J79" s="200"/>
      <c r="K79" s="200"/>
      <c r="L79" s="200">
        <f>ROUND((SUM(L74:L78))/2,2)</f>
        <v>0</v>
      </c>
      <c r="M79" s="200">
        <f>ROUND((SUM(M74:M78))/2,2)</f>
        <v>0</v>
      </c>
      <c r="N79" s="200"/>
      <c r="O79" s="200"/>
      <c r="P79" s="266"/>
      <c r="Q79" s="1"/>
      <c r="R79" s="1"/>
      <c r="S79" s="266">
        <f>ROUND((SUM(S74:S78))/2,2)</f>
        <v>0</v>
      </c>
      <c r="T79" s="1"/>
      <c r="U79" s="1"/>
      <c r="V79" s="275">
        <f>ROUND((SUM(V74:V78))/2,2)</f>
        <v>0</v>
      </c>
      <c r="W79" s="78"/>
    </row>
    <row r="80" spans="1:26">
      <c r="A80" s="1"/>
      <c r="B80" s="300"/>
      <c r="C80" s="267"/>
      <c r="D80" s="268" t="s">
        <v>88</v>
      </c>
      <c r="E80" s="268"/>
      <c r="F80" s="270"/>
      <c r="G80" s="269"/>
      <c r="H80" s="270"/>
      <c r="I80" s="270">
        <f>ROUND((SUM(I74:I79))/3,2)</f>
        <v>0</v>
      </c>
      <c r="J80" s="304"/>
      <c r="K80" s="304">
        <f>ROUND((SUM(K74:K79))/3,2)</f>
        <v>0</v>
      </c>
      <c r="L80" s="304">
        <f>ROUND((SUM(L74:L79))/3,2)</f>
        <v>0</v>
      </c>
      <c r="M80" s="304">
        <f>ROUND((SUM(M74:M79))/3,2)</f>
        <v>0</v>
      </c>
      <c r="N80" s="304"/>
      <c r="O80" s="304"/>
      <c r="P80" s="269"/>
      <c r="Q80" s="267"/>
      <c r="R80" s="267"/>
      <c r="S80" s="269">
        <f>ROUND((SUM(S74:S79))/3,2)</f>
        <v>0</v>
      </c>
      <c r="T80" s="267"/>
      <c r="U80" s="267"/>
      <c r="V80" s="277">
        <f>ROUND((SUM(V74:V79))/3,2)</f>
        <v>0</v>
      </c>
      <c r="W80" s="78"/>
      <c r="Z80">
        <f>(SUM(Z74:Z79))</f>
        <v>0</v>
      </c>
    </row>
  </sheetData>
  <mergeCells count="50">
    <mergeCell ref="D76:E76"/>
    <mergeCell ref="D77:E77"/>
    <mergeCell ref="D79:E79"/>
    <mergeCell ref="D80:E80"/>
    <mergeCell ref="B65:E65"/>
    <mergeCell ref="B66:E66"/>
    <mergeCell ref="B67:E67"/>
    <mergeCell ref="I65:P65"/>
    <mergeCell ref="D74:E74"/>
    <mergeCell ref="D75:E75"/>
    <mergeCell ref="B55:D55"/>
    <mergeCell ref="B56:D56"/>
    <mergeCell ref="B57:D57"/>
    <mergeCell ref="B59:D59"/>
    <mergeCell ref="B63:V63"/>
    <mergeCell ref="H1:I1"/>
    <mergeCell ref="F31:G31"/>
    <mergeCell ref="B54:C54"/>
    <mergeCell ref="B44:V44"/>
    <mergeCell ref="B46:E46"/>
    <mergeCell ref="B47:E47"/>
    <mergeCell ref="B48:E48"/>
    <mergeCell ref="F46:H46"/>
    <mergeCell ref="F47:H47"/>
    <mergeCell ref="F48:H48"/>
    <mergeCell ref="B49:I49"/>
    <mergeCell ref="F25:H25"/>
    <mergeCell ref="F26:H26"/>
    <mergeCell ref="F27:H27"/>
    <mergeCell ref="F28:G28"/>
    <mergeCell ref="F29:G29"/>
    <mergeCell ref="F30:G30"/>
    <mergeCell ref="F19:H19"/>
    <mergeCell ref="F20:H20"/>
    <mergeCell ref="F21:H21"/>
    <mergeCell ref="F22:H22"/>
    <mergeCell ref="F23:H23"/>
    <mergeCell ref="F24:H24"/>
    <mergeCell ref="B11:H11"/>
    <mergeCell ref="F14:H14"/>
    <mergeCell ref="F15:H15"/>
    <mergeCell ref="F16:H16"/>
    <mergeCell ref="F17:H17"/>
    <mergeCell ref="F18:H18"/>
    <mergeCell ref="B1:C1"/>
    <mergeCell ref="E1:F1"/>
    <mergeCell ref="B2:V2"/>
    <mergeCell ref="B3:V3"/>
    <mergeCell ref="B7:H7"/>
    <mergeCell ref="B9:H9"/>
  </mergeCells>
  <hyperlinks>
    <hyperlink ref="B1:C1" location="A2:A2" tooltip="Klikni na prechod ku Kryciemu listu..." display="Krycí list rozpočtu"/>
    <hyperlink ref="E1:F1" location="A54:A54" tooltip="Klikni na prechod ku rekapitulácii..." display="Rekapitulácia rozpočtu"/>
    <hyperlink ref="H1:I1" location="B73:B73" tooltip="Klikni na prechod ku Rozpočet..." display="Rozpočet"/>
  </hyperlinks>
  <printOptions horizontalCentered="1" gridLines="1"/>
  <pageMargins left="1.1111111111111112E-2" right="1.1111111111111112E-2" top="0.75" bottom="0.75" header="0.3" footer="0.3"/>
  <pageSetup paperSize="9" scale="75" orientation="portrait" r:id="rId1"/>
  <headerFooter>
    <oddHeader>&amp;C&amp;B&amp; Rozpočet Kontajnerové divadlo vedľa kina Hviezda - Trenčín / Elektroinštalácia</oddHeader>
    <oddFooter>&amp;RStrana &amp;P z &amp;N    &amp;L&amp;7Spracované systémom Systematic® Kalkulus, tel.: 051 77 10 585</oddFooter>
  </headerFooter>
  <rowBreaks count="2" manualBreakCount="2">
    <brk id="40" max="16383" man="1"/>
    <brk id="62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>
  <dimension ref="A1:AA80"/>
  <sheetViews>
    <sheetView workbookViewId="0">
      <pane ySplit="1" topLeftCell="A65" activePane="bottomLeft" state="frozen"/>
      <selection pane="bottomLeft" activeCell="H68" sqref="H68"/>
    </sheetView>
  </sheetViews>
  <sheetFormatPr defaultColWidth="0" defaultRowHeight="14.4"/>
  <cols>
    <col min="1" max="1" width="1.77734375" customWidth="1"/>
    <col min="2" max="2" width="4.77734375" customWidth="1"/>
    <col min="3" max="3" width="12.77734375" customWidth="1"/>
    <col min="4" max="5" width="22.77734375" customWidth="1"/>
    <col min="6" max="7" width="9.77734375" customWidth="1"/>
    <col min="8" max="9" width="12.77734375" customWidth="1"/>
    <col min="10" max="10" width="10.77734375" hidden="1" customWidth="1"/>
    <col min="11" max="15" width="0" hidden="1" customWidth="1"/>
    <col min="16" max="16" width="9.77734375" customWidth="1"/>
    <col min="17" max="18" width="0" hidden="1" customWidth="1"/>
    <col min="19" max="19" width="7.77734375" customWidth="1"/>
    <col min="20" max="21" width="0" hidden="1" customWidth="1"/>
    <col min="22" max="22" width="7.77734375" customWidth="1"/>
    <col min="23" max="23" width="2.77734375" customWidth="1"/>
    <col min="24" max="26" width="0" hidden="1" customWidth="1"/>
    <col min="27" max="27" width="8.88671875" hidden="1" customWidth="1"/>
  </cols>
  <sheetData>
    <row r="1" spans="1:23" ht="34.950000000000003" customHeight="1">
      <c r="A1" s="15"/>
      <c r="B1" s="45" t="s">
        <v>21</v>
      </c>
      <c r="C1" s="18"/>
      <c r="D1" s="15"/>
      <c r="E1" s="19" t="s">
        <v>0</v>
      </c>
      <c r="F1" s="20"/>
      <c r="G1" s="16"/>
      <c r="H1" s="17" t="s">
        <v>89</v>
      </c>
      <c r="I1" s="18"/>
      <c r="J1" s="225"/>
      <c r="K1" s="226"/>
      <c r="L1" s="226"/>
      <c r="M1" s="226"/>
      <c r="N1" s="226"/>
      <c r="O1" s="226"/>
      <c r="P1" s="227"/>
      <c r="Q1" s="161"/>
      <c r="R1" s="161"/>
      <c r="S1" s="161"/>
      <c r="T1" s="161"/>
      <c r="U1" s="161"/>
      <c r="V1" s="161"/>
      <c r="W1" s="78">
        <v>30.126000000000001</v>
      </c>
    </row>
    <row r="2" spans="1:23" ht="34.950000000000003" customHeight="1">
      <c r="A2" s="22"/>
      <c r="B2" s="54" t="s">
        <v>21</v>
      </c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  <c r="Q2" s="52"/>
      <c r="R2" s="52"/>
      <c r="S2" s="52"/>
      <c r="T2" s="52"/>
      <c r="U2" s="52"/>
      <c r="V2" s="162"/>
      <c r="W2" s="78"/>
    </row>
    <row r="3" spans="1:23" ht="18" customHeight="1">
      <c r="A3" s="22"/>
      <c r="B3" s="57" t="s">
        <v>1</v>
      </c>
      <c r="C3" s="58"/>
      <c r="D3" s="58"/>
      <c r="E3" s="58"/>
      <c r="F3" s="58"/>
      <c r="G3" s="55"/>
      <c r="H3" s="55"/>
      <c r="I3" s="55"/>
      <c r="J3" s="55"/>
      <c r="K3" s="55"/>
      <c r="L3" s="55"/>
      <c r="M3" s="55"/>
      <c r="N3" s="55"/>
      <c r="O3" s="55"/>
      <c r="P3" s="55"/>
      <c r="Q3" s="55"/>
      <c r="R3" s="55"/>
      <c r="S3" s="55"/>
      <c r="T3" s="55"/>
      <c r="U3" s="55"/>
      <c r="V3" s="163"/>
      <c r="W3" s="78"/>
    </row>
    <row r="4" spans="1:23" ht="18" customHeight="1">
      <c r="A4" s="22"/>
      <c r="B4" s="59" t="s">
        <v>759</v>
      </c>
      <c r="C4" s="39"/>
      <c r="D4" s="32"/>
      <c r="E4" s="32"/>
      <c r="F4" s="60" t="s">
        <v>23</v>
      </c>
      <c r="G4" s="32"/>
      <c r="H4" s="32"/>
      <c r="I4" s="32"/>
      <c r="J4" s="32"/>
      <c r="K4" s="33"/>
      <c r="L4" s="33"/>
      <c r="M4" s="33"/>
      <c r="N4" s="33"/>
      <c r="O4" s="33"/>
      <c r="P4" s="33"/>
      <c r="Q4" s="33"/>
      <c r="R4" s="33"/>
      <c r="S4" s="33"/>
      <c r="T4" s="33"/>
      <c r="U4" s="33"/>
      <c r="V4" s="164"/>
      <c r="W4" s="78"/>
    </row>
    <row r="5" spans="1:23" ht="18" customHeight="1">
      <c r="A5" s="22"/>
      <c r="B5" s="48"/>
      <c r="C5" s="39"/>
      <c r="D5" s="32"/>
      <c r="E5" s="32"/>
      <c r="F5" s="60" t="s">
        <v>24</v>
      </c>
      <c r="G5" s="32"/>
      <c r="H5" s="32"/>
      <c r="I5" s="32"/>
      <c r="J5" s="32"/>
      <c r="K5" s="33"/>
      <c r="L5" s="33"/>
      <c r="M5" s="33"/>
      <c r="N5" s="33"/>
      <c r="O5" s="33"/>
      <c r="P5" s="33"/>
      <c r="Q5" s="33"/>
      <c r="R5" s="33"/>
      <c r="S5" s="33"/>
      <c r="T5" s="33"/>
      <c r="U5" s="33"/>
      <c r="V5" s="164"/>
      <c r="W5" s="78"/>
    </row>
    <row r="6" spans="1:23" ht="18" customHeight="1">
      <c r="A6" s="22"/>
      <c r="B6" s="61" t="s">
        <v>25</v>
      </c>
      <c r="C6" s="39"/>
      <c r="D6" s="60" t="s">
        <v>26</v>
      </c>
      <c r="E6" s="32"/>
      <c r="F6" s="60" t="s">
        <v>27</v>
      </c>
      <c r="G6" s="393">
        <v>44480</v>
      </c>
      <c r="H6" s="32"/>
      <c r="I6" s="32"/>
      <c r="J6" s="32"/>
      <c r="K6" s="33"/>
      <c r="L6" s="33"/>
      <c r="M6" s="33"/>
      <c r="N6" s="33"/>
      <c r="O6" s="33"/>
      <c r="P6" s="33"/>
      <c r="Q6" s="33"/>
      <c r="R6" s="33"/>
      <c r="S6" s="33"/>
      <c r="T6" s="33"/>
      <c r="U6" s="33"/>
      <c r="V6" s="164"/>
      <c r="W6" s="78"/>
    </row>
    <row r="7" spans="1:23" ht="19.95" customHeight="1">
      <c r="A7" s="22"/>
      <c r="B7" s="69" t="s">
        <v>28</v>
      </c>
      <c r="C7" s="65"/>
      <c r="D7" s="65"/>
      <c r="E7" s="65"/>
      <c r="F7" s="65"/>
      <c r="G7" s="65"/>
      <c r="H7" s="66"/>
      <c r="I7" s="63"/>
      <c r="J7" s="64"/>
      <c r="K7" s="33"/>
      <c r="L7" s="33"/>
      <c r="M7" s="33"/>
      <c r="N7" s="33"/>
      <c r="O7" s="33"/>
      <c r="P7" s="33"/>
      <c r="Q7" s="33"/>
      <c r="R7" s="33"/>
      <c r="S7" s="33"/>
      <c r="T7" s="33"/>
      <c r="U7" s="33"/>
      <c r="V7" s="164"/>
      <c r="W7" s="78"/>
    </row>
    <row r="8" spans="1:23" ht="18" customHeight="1">
      <c r="A8" s="22"/>
      <c r="B8" s="71" t="s">
        <v>31</v>
      </c>
      <c r="C8" s="62"/>
      <c r="D8" s="35"/>
      <c r="E8" s="35"/>
      <c r="F8" s="72" t="s">
        <v>32</v>
      </c>
      <c r="G8" s="35"/>
      <c r="H8" s="35"/>
      <c r="I8" s="32"/>
      <c r="J8" s="32"/>
      <c r="K8" s="33"/>
      <c r="L8" s="33"/>
      <c r="M8" s="33"/>
      <c r="N8" s="33"/>
      <c r="O8" s="33"/>
      <c r="P8" s="33"/>
      <c r="Q8" s="33"/>
      <c r="R8" s="33"/>
      <c r="S8" s="33"/>
      <c r="T8" s="33"/>
      <c r="U8" s="33"/>
      <c r="V8" s="164"/>
      <c r="W8" s="78"/>
    </row>
    <row r="9" spans="1:23" ht="19.95" customHeight="1">
      <c r="A9" s="22"/>
      <c r="B9" s="70" t="s">
        <v>29</v>
      </c>
      <c r="C9" s="67"/>
      <c r="D9" s="67"/>
      <c r="E9" s="67"/>
      <c r="F9" s="67"/>
      <c r="G9" s="67"/>
      <c r="H9" s="68"/>
      <c r="I9" s="64"/>
      <c r="J9" s="64"/>
      <c r="K9" s="33"/>
      <c r="L9" s="33"/>
      <c r="M9" s="33"/>
      <c r="N9" s="33"/>
      <c r="O9" s="33"/>
      <c r="P9" s="33"/>
      <c r="Q9" s="33"/>
      <c r="R9" s="33"/>
      <c r="S9" s="33"/>
      <c r="T9" s="33"/>
      <c r="U9" s="33"/>
      <c r="V9" s="164"/>
      <c r="W9" s="78"/>
    </row>
    <row r="10" spans="1:23" ht="18" customHeight="1">
      <c r="A10" s="22"/>
      <c r="B10" s="61" t="s">
        <v>31</v>
      </c>
      <c r="C10" s="39"/>
      <c r="D10" s="32"/>
      <c r="E10" s="32"/>
      <c r="F10" s="60" t="s">
        <v>32</v>
      </c>
      <c r="G10" s="32"/>
      <c r="H10" s="32"/>
      <c r="I10" s="32"/>
      <c r="J10" s="32"/>
      <c r="K10" s="33"/>
      <c r="L10" s="33"/>
      <c r="M10" s="33"/>
      <c r="N10" s="33"/>
      <c r="O10" s="33"/>
      <c r="P10" s="33"/>
      <c r="Q10" s="33"/>
      <c r="R10" s="33"/>
      <c r="S10" s="33"/>
      <c r="T10" s="33"/>
      <c r="U10" s="33"/>
      <c r="V10" s="164"/>
      <c r="W10" s="78"/>
    </row>
    <row r="11" spans="1:23" ht="19.95" customHeight="1">
      <c r="A11" s="22"/>
      <c r="B11" s="70" t="s">
        <v>30</v>
      </c>
      <c r="C11" s="67"/>
      <c r="D11" s="67"/>
      <c r="E11" s="67"/>
      <c r="F11" s="67"/>
      <c r="G11" s="67"/>
      <c r="H11" s="68"/>
      <c r="I11" s="64"/>
      <c r="J11" s="64"/>
      <c r="K11" s="33"/>
      <c r="L11" s="33"/>
      <c r="M11" s="33"/>
      <c r="N11" s="33"/>
      <c r="O11" s="33"/>
      <c r="P11" s="33"/>
      <c r="Q11" s="33"/>
      <c r="R11" s="33"/>
      <c r="S11" s="33"/>
      <c r="T11" s="33"/>
      <c r="U11" s="33"/>
      <c r="V11" s="164"/>
      <c r="W11" s="78"/>
    </row>
    <row r="12" spans="1:23" ht="18" customHeight="1">
      <c r="A12" s="22"/>
      <c r="B12" s="61" t="s">
        <v>31</v>
      </c>
      <c r="C12" s="39"/>
      <c r="D12" s="32"/>
      <c r="E12" s="32"/>
      <c r="F12" s="60" t="s">
        <v>32</v>
      </c>
      <c r="G12" s="32"/>
      <c r="H12" s="32"/>
      <c r="I12" s="32"/>
      <c r="J12" s="32"/>
      <c r="K12" s="33"/>
      <c r="L12" s="33"/>
      <c r="M12" s="33"/>
      <c r="N12" s="33"/>
      <c r="O12" s="33"/>
      <c r="P12" s="33"/>
      <c r="Q12" s="33"/>
      <c r="R12" s="33"/>
      <c r="S12" s="33"/>
      <c r="T12" s="33"/>
      <c r="U12" s="33"/>
      <c r="V12" s="164"/>
      <c r="W12" s="78"/>
    </row>
    <row r="13" spans="1:23" ht="18" customHeight="1">
      <c r="A13" s="22"/>
      <c r="B13" s="47"/>
      <c r="C13" s="38"/>
      <c r="D13" s="28"/>
      <c r="E13" s="28"/>
      <c r="F13" s="28"/>
      <c r="G13" s="28"/>
      <c r="H13" s="28"/>
      <c r="I13" s="39"/>
      <c r="J13" s="32"/>
      <c r="K13" s="33"/>
      <c r="L13" s="33"/>
      <c r="M13" s="33"/>
      <c r="N13" s="33"/>
      <c r="O13" s="33"/>
      <c r="P13" s="33"/>
      <c r="Q13" s="33"/>
      <c r="R13" s="33"/>
      <c r="S13" s="33"/>
      <c r="T13" s="33"/>
      <c r="U13" s="33"/>
      <c r="V13" s="164"/>
      <c r="W13" s="78"/>
    </row>
    <row r="14" spans="1:23" ht="18" customHeight="1">
      <c r="A14" s="22"/>
      <c r="B14" s="79" t="s">
        <v>6</v>
      </c>
      <c r="C14" s="87" t="s">
        <v>53</v>
      </c>
      <c r="D14" s="86" t="s">
        <v>54</v>
      </c>
      <c r="E14" s="91" t="s">
        <v>55</v>
      </c>
      <c r="F14" s="99" t="s">
        <v>39</v>
      </c>
      <c r="G14" s="128"/>
      <c r="H14" s="56"/>
      <c r="I14" s="39"/>
      <c r="J14" s="32"/>
      <c r="K14" s="33"/>
      <c r="L14" s="33"/>
      <c r="M14" s="33"/>
      <c r="N14" s="33"/>
      <c r="O14" s="100"/>
      <c r="P14" s="108">
        <v>0</v>
      </c>
      <c r="Q14" s="104"/>
      <c r="R14" s="33"/>
      <c r="S14" s="33"/>
      <c r="T14" s="33"/>
      <c r="U14" s="33"/>
      <c r="V14" s="164"/>
      <c r="W14" s="78"/>
    </row>
    <row r="15" spans="1:23" ht="18" customHeight="1">
      <c r="A15" s="22"/>
      <c r="B15" s="80" t="s">
        <v>33</v>
      </c>
      <c r="C15" s="88"/>
      <c r="D15" s="83"/>
      <c r="E15" s="92"/>
      <c r="F15" s="141"/>
      <c r="G15" s="129"/>
      <c r="H15" s="75"/>
      <c r="I15" s="32"/>
      <c r="J15" s="32"/>
      <c r="K15" s="33"/>
      <c r="L15" s="33"/>
      <c r="M15" s="33"/>
      <c r="N15" s="33"/>
      <c r="O15" s="100"/>
      <c r="P15" s="109"/>
      <c r="Q15" s="104"/>
      <c r="R15" s="33"/>
      <c r="S15" s="33"/>
      <c r="T15" s="33"/>
      <c r="U15" s="33"/>
      <c r="V15" s="164"/>
      <c r="W15" s="78"/>
    </row>
    <row r="16" spans="1:23" ht="18" customHeight="1">
      <c r="A16" s="22"/>
      <c r="B16" s="79" t="s">
        <v>34</v>
      </c>
      <c r="C16" s="118"/>
      <c r="D16" s="119"/>
      <c r="E16" s="120"/>
      <c r="F16" s="142" t="s">
        <v>40</v>
      </c>
      <c r="G16" s="129"/>
      <c r="H16" s="75"/>
      <c r="I16" s="32"/>
      <c r="J16" s="32"/>
      <c r="K16" s="33"/>
      <c r="L16" s="33"/>
      <c r="M16" s="33"/>
      <c r="N16" s="33"/>
      <c r="O16" s="100"/>
      <c r="P16" s="110">
        <f>(SUM(Z74:Z79))</f>
        <v>0</v>
      </c>
      <c r="Q16" s="104"/>
      <c r="R16" s="33"/>
      <c r="S16" s="33"/>
      <c r="T16" s="33"/>
      <c r="U16" s="33"/>
      <c r="V16" s="164"/>
      <c r="W16" s="78"/>
    </row>
    <row r="17" spans="1:26" ht="18" customHeight="1">
      <c r="A17" s="22"/>
      <c r="B17" s="80" t="s">
        <v>35</v>
      </c>
      <c r="C17" s="88">
        <f>'SO 7037'!E57</f>
        <v>0</v>
      </c>
      <c r="D17" s="83">
        <f>'SO 7037'!F57</f>
        <v>0</v>
      </c>
      <c r="E17" s="92">
        <f>'SO 7037'!G57</f>
        <v>0</v>
      </c>
      <c r="F17" s="143" t="s">
        <v>41</v>
      </c>
      <c r="G17" s="129"/>
      <c r="H17" s="75"/>
      <c r="I17" s="32"/>
      <c r="J17" s="32"/>
      <c r="K17" s="33"/>
      <c r="L17" s="33"/>
      <c r="M17" s="33"/>
      <c r="N17" s="33"/>
      <c r="O17" s="100"/>
      <c r="P17" s="110">
        <v>0</v>
      </c>
      <c r="Q17" s="104"/>
      <c r="R17" s="33"/>
      <c r="S17" s="33"/>
      <c r="T17" s="33"/>
      <c r="U17" s="33"/>
      <c r="V17" s="164"/>
      <c r="W17" s="78"/>
    </row>
    <row r="18" spans="1:26" ht="18" customHeight="1">
      <c r="A18" s="22"/>
      <c r="B18" s="81" t="s">
        <v>36</v>
      </c>
      <c r="C18" s="89"/>
      <c r="D18" s="84"/>
      <c r="E18" s="93"/>
      <c r="F18" s="144"/>
      <c r="G18" s="130"/>
      <c r="H18" s="75"/>
      <c r="I18" s="32"/>
      <c r="J18" s="32"/>
      <c r="K18" s="33"/>
      <c r="L18" s="33"/>
      <c r="M18" s="33"/>
      <c r="N18" s="33"/>
      <c r="O18" s="100"/>
      <c r="P18" s="109"/>
      <c r="Q18" s="104"/>
      <c r="R18" s="33"/>
      <c r="S18" s="33"/>
      <c r="T18" s="33"/>
      <c r="U18" s="33"/>
      <c r="V18" s="164"/>
      <c r="W18" s="78"/>
    </row>
    <row r="19" spans="1:26" ht="18" customHeight="1">
      <c r="A19" s="22"/>
      <c r="B19" s="81" t="s">
        <v>37</v>
      </c>
      <c r="C19" s="90"/>
      <c r="D19" s="85"/>
      <c r="E19" s="93"/>
      <c r="F19" s="98"/>
      <c r="G19" s="148"/>
      <c r="H19" s="76"/>
      <c r="I19" s="32"/>
      <c r="J19" s="32"/>
      <c r="K19" s="33"/>
      <c r="L19" s="33"/>
      <c r="M19" s="33"/>
      <c r="N19" s="33"/>
      <c r="O19" s="100"/>
      <c r="P19" s="109"/>
      <c r="Q19" s="104"/>
      <c r="R19" s="33"/>
      <c r="S19" s="33"/>
      <c r="T19" s="33"/>
      <c r="U19" s="33"/>
      <c r="V19" s="164"/>
      <c r="W19" s="78"/>
    </row>
    <row r="20" spans="1:26" ht="18" customHeight="1">
      <c r="A20" s="22"/>
      <c r="B20" s="74" t="s">
        <v>38</v>
      </c>
      <c r="C20" s="82"/>
      <c r="D20" s="121"/>
      <c r="E20" s="122">
        <f>SUM(E15:E19)</f>
        <v>0</v>
      </c>
      <c r="F20" s="145" t="s">
        <v>38</v>
      </c>
      <c r="G20" s="134"/>
      <c r="H20" s="56"/>
      <c r="I20" s="39"/>
      <c r="J20" s="32"/>
      <c r="K20" s="33"/>
      <c r="L20" s="33"/>
      <c r="M20" s="33"/>
      <c r="N20" s="33"/>
      <c r="O20" s="100"/>
      <c r="P20" s="111">
        <f>SUM(P14:P19)</f>
        <v>0</v>
      </c>
      <c r="Q20" s="104"/>
      <c r="R20" s="33"/>
      <c r="S20" s="33"/>
      <c r="T20" s="33"/>
      <c r="U20" s="33"/>
      <c r="V20" s="164"/>
      <c r="W20" s="78"/>
    </row>
    <row r="21" spans="1:26" ht="18" customHeight="1">
      <c r="A21" s="22"/>
      <c r="B21" s="71" t="s">
        <v>47</v>
      </c>
      <c r="C21" s="73"/>
      <c r="D21" s="117"/>
      <c r="E21" s="94">
        <f>((E15*U22*0)+(E16*V22*0)+(E17*W22*0))/100</f>
        <v>0</v>
      </c>
      <c r="F21" s="146" t="s">
        <v>50</v>
      </c>
      <c r="G21" s="129"/>
      <c r="H21" s="75"/>
      <c r="I21" s="32"/>
      <c r="J21" s="32"/>
      <c r="K21" s="33"/>
      <c r="L21" s="33"/>
      <c r="M21" s="33"/>
      <c r="N21" s="33"/>
      <c r="O21" s="100"/>
      <c r="P21" s="110">
        <f>((E15*X22*0)+(E16*Y22*0)+(E17*Z22*0))/100</f>
        <v>0</v>
      </c>
      <c r="Q21" s="104"/>
      <c r="R21" s="33"/>
      <c r="S21" s="33"/>
      <c r="T21" s="33"/>
      <c r="U21" s="33"/>
      <c r="V21" s="164"/>
      <c r="W21" s="78"/>
    </row>
    <row r="22" spans="1:26" ht="18" customHeight="1">
      <c r="A22" s="22"/>
      <c r="B22" s="61" t="s">
        <v>48</v>
      </c>
      <c r="C22" s="41"/>
      <c r="D22" s="96"/>
      <c r="E22" s="95">
        <f>((E15*U23*0)+(E16*V23*0)+(E17*W23*0))/100</f>
        <v>0</v>
      </c>
      <c r="F22" s="146" t="s">
        <v>51</v>
      </c>
      <c r="G22" s="129"/>
      <c r="H22" s="75"/>
      <c r="I22" s="32"/>
      <c r="J22" s="32"/>
      <c r="K22" s="33"/>
      <c r="L22" s="33"/>
      <c r="M22" s="33"/>
      <c r="N22" s="33"/>
      <c r="O22" s="100"/>
      <c r="P22" s="110">
        <f>((E15*X23*0)+(E16*Y23*0)+(E17*Z23*0))/100</f>
        <v>0</v>
      </c>
      <c r="Q22" s="104"/>
      <c r="R22" s="33"/>
      <c r="S22" s="33"/>
      <c r="T22" s="33"/>
      <c r="U22" s="33">
        <v>1</v>
      </c>
      <c r="V22" s="165">
        <v>1</v>
      </c>
      <c r="W22" s="78">
        <v>1</v>
      </c>
      <c r="X22">
        <v>1</v>
      </c>
      <c r="Y22">
        <v>1</v>
      </c>
      <c r="Z22">
        <v>1</v>
      </c>
    </row>
    <row r="23" spans="1:26" ht="18" customHeight="1">
      <c r="A23" s="22"/>
      <c r="B23" s="61" t="s">
        <v>49</v>
      </c>
      <c r="C23" s="41"/>
      <c r="D23" s="96"/>
      <c r="E23" s="95">
        <f>((E15*U24*0)+(E16*V24*0)+(E17*W24*0))/100</f>
        <v>0</v>
      </c>
      <c r="F23" s="146" t="s">
        <v>52</v>
      </c>
      <c r="G23" s="129"/>
      <c r="H23" s="75"/>
      <c r="I23" s="32"/>
      <c r="J23" s="32"/>
      <c r="K23" s="33"/>
      <c r="L23" s="33"/>
      <c r="M23" s="33"/>
      <c r="N23" s="33"/>
      <c r="O23" s="100"/>
      <c r="P23" s="110">
        <f>((E15*X24*0)+(E16*Y24*0)+(E17*Z24*0))/100</f>
        <v>0</v>
      </c>
      <c r="Q23" s="104"/>
      <c r="R23" s="33"/>
      <c r="S23" s="33"/>
      <c r="T23" s="33"/>
      <c r="U23" s="33">
        <v>1</v>
      </c>
      <c r="V23" s="165">
        <v>1</v>
      </c>
      <c r="W23" s="78">
        <v>0</v>
      </c>
      <c r="X23">
        <v>1</v>
      </c>
      <c r="Y23">
        <v>1</v>
      </c>
      <c r="Z23">
        <v>1</v>
      </c>
    </row>
    <row r="24" spans="1:26" ht="18" customHeight="1">
      <c r="A24" s="22"/>
      <c r="B24" s="48"/>
      <c r="C24" s="41"/>
      <c r="D24" s="96"/>
      <c r="E24" s="96"/>
      <c r="F24" s="147"/>
      <c r="G24" s="130"/>
      <c r="H24" s="75"/>
      <c r="I24" s="32"/>
      <c r="J24" s="32"/>
      <c r="K24" s="33"/>
      <c r="L24" s="33"/>
      <c r="M24" s="33"/>
      <c r="N24" s="33"/>
      <c r="O24" s="100"/>
      <c r="P24" s="112"/>
      <c r="Q24" s="104"/>
      <c r="R24" s="33"/>
      <c r="S24" s="33"/>
      <c r="T24" s="33"/>
      <c r="U24" s="33">
        <v>1</v>
      </c>
      <c r="V24" s="165">
        <v>1</v>
      </c>
      <c r="W24" s="78">
        <v>1</v>
      </c>
      <c r="X24">
        <v>1</v>
      </c>
      <c r="Y24">
        <v>1</v>
      </c>
      <c r="Z24">
        <v>0</v>
      </c>
    </row>
    <row r="25" spans="1:26" ht="18" customHeight="1">
      <c r="A25" s="22"/>
      <c r="B25" s="61"/>
      <c r="C25" s="41"/>
      <c r="D25" s="96"/>
      <c r="E25" s="96"/>
      <c r="F25" s="127" t="s">
        <v>38</v>
      </c>
      <c r="G25" s="148"/>
      <c r="H25" s="75"/>
      <c r="I25" s="32"/>
      <c r="J25" s="32"/>
      <c r="K25" s="33"/>
      <c r="L25" s="33"/>
      <c r="M25" s="33"/>
      <c r="N25" s="33"/>
      <c r="O25" s="100"/>
      <c r="P25" s="111">
        <f>SUM(E21:E24)+SUM(P21:P24)</f>
        <v>0</v>
      </c>
      <c r="Q25" s="104"/>
      <c r="R25" s="33"/>
      <c r="S25" s="33"/>
      <c r="T25" s="33"/>
      <c r="U25" s="33"/>
      <c r="V25" s="164"/>
      <c r="W25" s="78"/>
    </row>
    <row r="26" spans="1:26" ht="18" customHeight="1">
      <c r="A26" s="22"/>
      <c r="B26" s="159" t="s">
        <v>58</v>
      </c>
      <c r="C26" s="124"/>
      <c r="D26" s="126"/>
      <c r="E26" s="155"/>
      <c r="F26" s="145" t="s">
        <v>42</v>
      </c>
      <c r="G26" s="149"/>
      <c r="H26" s="77"/>
      <c r="I26" s="30"/>
      <c r="J26" s="30"/>
      <c r="K26" s="31"/>
      <c r="L26" s="31"/>
      <c r="M26" s="31"/>
      <c r="N26" s="31"/>
      <c r="O26" s="101"/>
      <c r="P26" s="113"/>
      <c r="Q26" s="105"/>
      <c r="R26" s="31"/>
      <c r="S26" s="31"/>
      <c r="T26" s="31"/>
      <c r="U26" s="31"/>
      <c r="V26" s="166"/>
      <c r="W26" s="78"/>
    </row>
    <row r="27" spans="1:26" ht="18" customHeight="1">
      <c r="A27" s="22"/>
      <c r="B27" s="49"/>
      <c r="C27" s="43"/>
      <c r="D27" s="97"/>
      <c r="E27" s="156"/>
      <c r="F27" s="151" t="s">
        <v>43</v>
      </c>
      <c r="G27" s="131"/>
      <c r="H27" s="51"/>
      <c r="I27" s="35"/>
      <c r="J27" s="35"/>
      <c r="K27" s="36"/>
      <c r="L27" s="36"/>
      <c r="M27" s="36"/>
      <c r="N27" s="36"/>
      <c r="O27" s="102"/>
      <c r="P27" s="114">
        <f>E20+P20+E25+P25</f>
        <v>0</v>
      </c>
      <c r="Q27" s="106"/>
      <c r="R27" s="36"/>
      <c r="S27" s="36"/>
      <c r="T27" s="36"/>
      <c r="U27" s="36"/>
      <c r="V27" s="167"/>
      <c r="W27" s="78"/>
    </row>
    <row r="28" spans="1:26" ht="18" customHeight="1">
      <c r="A28" s="22"/>
      <c r="B28" s="50"/>
      <c r="C28" s="44"/>
      <c r="D28" s="22"/>
      <c r="E28" s="157"/>
      <c r="F28" s="152" t="s">
        <v>44</v>
      </c>
      <c r="G28" s="132"/>
      <c r="H28" s="303">
        <f>P27-SUM('SO 7037'!K74:'SO 7037'!K79)</f>
        <v>0</v>
      </c>
      <c r="I28" s="28"/>
      <c r="J28" s="28"/>
      <c r="K28" s="29"/>
      <c r="L28" s="29"/>
      <c r="M28" s="29"/>
      <c r="N28" s="29"/>
      <c r="O28" s="103"/>
      <c r="P28" s="115">
        <f>ROUND(((ROUND(H28,2)*20)*1/100),2)</f>
        <v>0</v>
      </c>
      <c r="Q28" s="107"/>
      <c r="R28" s="29"/>
      <c r="S28" s="29"/>
      <c r="T28" s="29"/>
      <c r="U28" s="29"/>
      <c r="V28" s="168"/>
      <c r="W28" s="78"/>
    </row>
    <row r="29" spans="1:26" ht="18" customHeight="1">
      <c r="A29" s="22"/>
      <c r="B29" s="50"/>
      <c r="C29" s="44"/>
      <c r="D29" s="22"/>
      <c r="E29" s="157"/>
      <c r="F29" s="153" t="s">
        <v>45</v>
      </c>
      <c r="G29" s="133"/>
      <c r="H29" s="40">
        <f>SUM('SO 7037'!K74:'SO 7037'!K79)</f>
        <v>0</v>
      </c>
      <c r="I29" s="32"/>
      <c r="J29" s="32"/>
      <c r="K29" s="33"/>
      <c r="L29" s="33"/>
      <c r="M29" s="33"/>
      <c r="N29" s="33"/>
      <c r="O29" s="100"/>
      <c r="P29" s="108">
        <f>ROUND(((ROUND(H29,2)*0)/100),2)</f>
        <v>0</v>
      </c>
      <c r="Q29" s="104"/>
      <c r="R29" s="33"/>
      <c r="S29" s="33"/>
      <c r="T29" s="33"/>
      <c r="U29" s="33"/>
      <c r="V29" s="164"/>
      <c r="W29" s="78"/>
    </row>
    <row r="30" spans="1:26" ht="18" customHeight="1">
      <c r="A30" s="22"/>
      <c r="B30" s="50"/>
      <c r="C30" s="44"/>
      <c r="D30" s="22"/>
      <c r="E30" s="157"/>
      <c r="F30" s="154" t="s">
        <v>46</v>
      </c>
      <c r="G30" s="150"/>
      <c r="H30" s="138"/>
      <c r="I30" s="139"/>
      <c r="J30" s="28"/>
      <c r="K30" s="29"/>
      <c r="L30" s="29"/>
      <c r="M30" s="29"/>
      <c r="N30" s="29"/>
      <c r="O30" s="103"/>
      <c r="P30" s="140">
        <f>SUM(P27:P29)</f>
        <v>0</v>
      </c>
      <c r="Q30" s="104"/>
      <c r="R30" s="33"/>
      <c r="S30" s="33"/>
      <c r="T30" s="33"/>
      <c r="U30" s="33"/>
      <c r="V30" s="164"/>
      <c r="W30" s="78"/>
    </row>
    <row r="31" spans="1:26" ht="18" customHeight="1">
      <c r="A31" s="22"/>
      <c r="B31" s="46"/>
      <c r="C31" s="37"/>
      <c r="D31" s="135"/>
      <c r="E31" s="158"/>
      <c r="F31" s="131"/>
      <c r="G31" s="136"/>
      <c r="H31" s="41"/>
      <c r="I31" s="32"/>
      <c r="J31" s="32"/>
      <c r="K31" s="33"/>
      <c r="L31" s="33"/>
      <c r="M31" s="33"/>
      <c r="N31" s="33"/>
      <c r="O31" s="100"/>
      <c r="P31" s="116"/>
      <c r="Q31" s="104"/>
      <c r="R31" s="33"/>
      <c r="S31" s="33"/>
      <c r="T31" s="33"/>
      <c r="U31" s="33"/>
      <c r="V31" s="164"/>
      <c r="W31" s="78"/>
    </row>
    <row r="32" spans="1:26" ht="18" customHeight="1">
      <c r="A32" s="22"/>
      <c r="B32" s="159" t="s">
        <v>56</v>
      </c>
      <c r="C32" s="137"/>
      <c r="D32" s="26"/>
      <c r="E32" s="160" t="s">
        <v>57</v>
      </c>
      <c r="F32" s="97"/>
      <c r="G32" s="26"/>
      <c r="H32" s="42"/>
      <c r="I32" s="30"/>
      <c r="J32" s="30"/>
      <c r="K32" s="31"/>
      <c r="L32" s="31"/>
      <c r="M32" s="31"/>
      <c r="N32" s="31"/>
      <c r="O32" s="31"/>
      <c r="P32" s="25"/>
      <c r="Q32" s="31"/>
      <c r="R32" s="31"/>
      <c r="S32" s="31"/>
      <c r="T32" s="31"/>
      <c r="U32" s="31"/>
      <c r="V32" s="166"/>
      <c r="W32" s="78"/>
    </row>
    <row r="33" spans="1:23" ht="18" customHeight="1">
      <c r="A33" s="22"/>
      <c r="B33" s="49"/>
      <c r="C33" s="43"/>
      <c r="D33" s="24"/>
      <c r="E33" s="24"/>
      <c r="F33" s="24"/>
      <c r="G33" s="24"/>
      <c r="H33" s="24"/>
      <c r="I33" s="24"/>
      <c r="J33" s="24"/>
      <c r="K33" s="25"/>
      <c r="L33" s="25"/>
      <c r="M33" s="25"/>
      <c r="N33" s="25"/>
      <c r="O33" s="25"/>
      <c r="P33" s="25"/>
      <c r="Q33" s="25"/>
      <c r="R33" s="25"/>
      <c r="S33" s="25"/>
      <c r="T33" s="25"/>
      <c r="U33" s="25"/>
      <c r="V33" s="169"/>
      <c r="W33" s="78"/>
    </row>
    <row r="34" spans="1:23" ht="18" customHeight="1">
      <c r="A34" s="22"/>
      <c r="B34" s="50"/>
      <c r="C34" s="44"/>
      <c r="D34" s="3"/>
      <c r="E34" s="3"/>
      <c r="F34" s="3"/>
      <c r="G34" s="3"/>
      <c r="H34" s="3"/>
      <c r="I34" s="3"/>
      <c r="J34" s="3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70"/>
      <c r="W34" s="78"/>
    </row>
    <row r="35" spans="1:23" ht="18" customHeight="1">
      <c r="A35" s="22"/>
      <c r="B35" s="50"/>
      <c r="C35" s="44"/>
      <c r="D35" s="3"/>
      <c r="E35" s="3"/>
      <c r="F35" s="3"/>
      <c r="G35" s="3"/>
      <c r="H35" s="3"/>
      <c r="I35" s="3"/>
      <c r="J35" s="3"/>
      <c r="K35" s="14"/>
      <c r="L35" s="14"/>
      <c r="M35" s="14"/>
      <c r="N35" s="14"/>
      <c r="O35" s="14"/>
      <c r="P35" s="14"/>
      <c r="Q35" s="14"/>
      <c r="R35" s="14"/>
      <c r="S35" s="14"/>
      <c r="T35" s="14"/>
      <c r="U35" s="14"/>
      <c r="V35" s="170"/>
      <c r="W35" s="78"/>
    </row>
    <row r="36" spans="1:23" ht="18" customHeight="1">
      <c r="A36" s="22"/>
      <c r="B36" s="50"/>
      <c r="C36" s="44"/>
      <c r="D36" s="3"/>
      <c r="E36" s="3"/>
      <c r="F36" s="3"/>
      <c r="G36" s="3"/>
      <c r="H36" s="3"/>
      <c r="I36" s="3"/>
      <c r="J36" s="3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70"/>
      <c r="W36" s="78"/>
    </row>
    <row r="37" spans="1:23" ht="18" customHeight="1">
      <c r="A37" s="22"/>
      <c r="B37" s="46"/>
      <c r="C37" s="37"/>
      <c r="D37" s="11"/>
      <c r="E37" s="11"/>
      <c r="F37" s="11"/>
      <c r="G37" s="11"/>
      <c r="H37" s="11"/>
      <c r="I37" s="11"/>
      <c r="J37" s="11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171"/>
      <c r="W37" s="78"/>
    </row>
    <row r="38" spans="1:23" ht="18" customHeight="1">
      <c r="A38" s="22"/>
      <c r="B38" s="172"/>
      <c r="C38" s="173"/>
      <c r="D38" s="174"/>
      <c r="E38" s="174"/>
      <c r="F38" s="174"/>
      <c r="G38" s="174"/>
      <c r="H38" s="174"/>
      <c r="I38" s="174"/>
      <c r="J38" s="174"/>
      <c r="K38" s="175"/>
      <c r="L38" s="175"/>
      <c r="M38" s="175"/>
      <c r="N38" s="175"/>
      <c r="O38" s="175"/>
      <c r="P38" s="175"/>
      <c r="Q38" s="175"/>
      <c r="R38" s="175"/>
      <c r="S38" s="175"/>
      <c r="T38" s="175"/>
      <c r="U38" s="175"/>
      <c r="V38" s="176"/>
      <c r="W38" s="78"/>
    </row>
    <row r="39" spans="1:23" ht="18" customHeight="1">
      <c r="A39" s="22"/>
      <c r="B39" s="50"/>
      <c r="C39" s="3"/>
      <c r="D39" s="3"/>
      <c r="E39" s="3"/>
      <c r="F39" s="3"/>
      <c r="G39" s="3"/>
      <c r="H39" s="3"/>
      <c r="I39" s="3"/>
      <c r="J39" s="3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14"/>
      <c r="V39" s="14"/>
      <c r="W39" s="301"/>
    </row>
    <row r="40" spans="1:23" ht="18" customHeight="1">
      <c r="A40" s="22"/>
      <c r="B40" s="50"/>
      <c r="C40" s="3"/>
      <c r="D40" s="3"/>
      <c r="E40" s="3"/>
      <c r="F40" s="3"/>
      <c r="G40" s="3"/>
      <c r="H40" s="3"/>
      <c r="I40" s="3"/>
      <c r="J40" s="3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14"/>
      <c r="V40" s="14"/>
      <c r="W40" s="301"/>
    </row>
    <row r="41" spans="1:23">
      <c r="A41" s="22"/>
      <c r="B41" s="50"/>
      <c r="C41" s="3"/>
      <c r="D41" s="3"/>
      <c r="E41" s="3"/>
      <c r="F41" s="3"/>
      <c r="G41" s="3"/>
      <c r="H41" s="3"/>
      <c r="I41" s="3"/>
      <c r="J41" s="3"/>
      <c r="K41" s="14"/>
      <c r="L41" s="14"/>
      <c r="M41" s="14"/>
      <c r="N41" s="14"/>
      <c r="O41" s="14"/>
      <c r="P41" s="14"/>
      <c r="Q41" s="14"/>
      <c r="R41" s="14"/>
      <c r="S41" s="14"/>
      <c r="T41" s="14"/>
      <c r="U41" s="14"/>
      <c r="V41" s="14"/>
      <c r="W41" s="301"/>
    </row>
    <row r="42" spans="1:23">
      <c r="A42" s="183"/>
      <c r="B42" s="279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4"/>
      <c r="W42" s="301"/>
    </row>
    <row r="43" spans="1:23">
      <c r="A43" s="183"/>
      <c r="B43" s="280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78"/>
    </row>
    <row r="44" spans="1:23" ht="34.950000000000003" customHeight="1">
      <c r="A44" s="183"/>
      <c r="B44" s="281" t="s">
        <v>0</v>
      </c>
      <c r="C44" s="184"/>
      <c r="D44" s="184"/>
      <c r="E44" s="184"/>
      <c r="F44" s="184"/>
      <c r="G44" s="184"/>
      <c r="H44" s="184"/>
      <c r="I44" s="184"/>
      <c r="J44" s="184"/>
      <c r="K44" s="184"/>
      <c r="L44" s="184"/>
      <c r="M44" s="184"/>
      <c r="N44" s="184"/>
      <c r="O44" s="184"/>
      <c r="P44" s="184"/>
      <c r="Q44" s="184"/>
      <c r="R44" s="184"/>
      <c r="S44" s="184"/>
      <c r="T44" s="184"/>
      <c r="U44" s="184"/>
      <c r="V44" s="212"/>
      <c r="W44" s="78"/>
    </row>
    <row r="45" spans="1:23">
      <c r="A45" s="183"/>
      <c r="B45" s="282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5"/>
      <c r="U45" s="25"/>
      <c r="V45" s="169"/>
      <c r="W45" s="78"/>
    </row>
    <row r="46" spans="1:23" ht="19.95" customHeight="1">
      <c r="A46" s="278"/>
      <c r="B46" s="283" t="s">
        <v>28</v>
      </c>
      <c r="C46" s="185"/>
      <c r="D46" s="185"/>
      <c r="E46" s="186"/>
      <c r="F46" s="187" t="s">
        <v>26</v>
      </c>
      <c r="G46" s="185"/>
      <c r="H46" s="186"/>
      <c r="I46" s="182"/>
      <c r="J46" s="3"/>
      <c r="K46" s="3"/>
      <c r="L46" s="3"/>
      <c r="M46" s="3"/>
      <c r="N46" s="3"/>
      <c r="O46" s="3"/>
      <c r="P46" s="3"/>
      <c r="Q46" s="14"/>
      <c r="R46" s="14"/>
      <c r="S46" s="14"/>
      <c r="T46" s="14"/>
      <c r="U46" s="14"/>
      <c r="V46" s="170"/>
      <c r="W46" s="78"/>
    </row>
    <row r="47" spans="1:23" ht="19.95" customHeight="1">
      <c r="A47" s="278"/>
      <c r="B47" s="283" t="s">
        <v>29</v>
      </c>
      <c r="C47" s="185"/>
      <c r="D47" s="185"/>
      <c r="E47" s="186"/>
      <c r="F47" s="187" t="s">
        <v>24</v>
      </c>
      <c r="G47" s="185"/>
      <c r="H47" s="186"/>
      <c r="I47" s="182"/>
      <c r="J47" s="3"/>
      <c r="K47" s="3"/>
      <c r="L47" s="3"/>
      <c r="M47" s="3"/>
      <c r="N47" s="3"/>
      <c r="O47" s="3"/>
      <c r="P47" s="3"/>
      <c r="Q47" s="14"/>
      <c r="R47" s="14"/>
      <c r="S47" s="14"/>
      <c r="T47" s="14"/>
      <c r="U47" s="14"/>
      <c r="V47" s="170"/>
      <c r="W47" s="78"/>
    </row>
    <row r="48" spans="1:23" ht="19.95" customHeight="1">
      <c r="A48" s="278"/>
      <c r="B48" s="283" t="s">
        <v>30</v>
      </c>
      <c r="C48" s="185"/>
      <c r="D48" s="185"/>
      <c r="E48" s="186"/>
      <c r="F48" s="187" t="s">
        <v>943</v>
      </c>
      <c r="G48" s="185"/>
      <c r="H48" s="186"/>
      <c r="I48" s="182"/>
      <c r="J48" s="3"/>
      <c r="K48" s="3"/>
      <c r="L48" s="3"/>
      <c r="M48" s="3"/>
      <c r="N48" s="3"/>
      <c r="O48" s="3"/>
      <c r="P48" s="3"/>
      <c r="Q48" s="14"/>
      <c r="R48" s="14"/>
      <c r="S48" s="14"/>
      <c r="T48" s="14"/>
      <c r="U48" s="14"/>
      <c r="V48" s="170"/>
      <c r="W48" s="78"/>
    </row>
    <row r="49" spans="1:26" ht="30" customHeight="1">
      <c r="A49" s="278"/>
      <c r="B49" s="284" t="s">
        <v>1</v>
      </c>
      <c r="C49" s="188"/>
      <c r="D49" s="188"/>
      <c r="E49" s="188"/>
      <c r="F49" s="188"/>
      <c r="G49" s="188"/>
      <c r="H49" s="188"/>
      <c r="I49" s="189"/>
      <c r="J49" s="3"/>
      <c r="K49" s="3"/>
      <c r="L49" s="3"/>
      <c r="M49" s="3"/>
      <c r="N49" s="3"/>
      <c r="O49" s="3"/>
      <c r="P49" s="3"/>
      <c r="Q49" s="14"/>
      <c r="R49" s="14"/>
      <c r="S49" s="14"/>
      <c r="T49" s="14"/>
      <c r="U49" s="14"/>
      <c r="V49" s="170"/>
      <c r="W49" s="78"/>
    </row>
    <row r="50" spans="1:26">
      <c r="A50" s="22"/>
      <c r="B50" s="285" t="s">
        <v>759</v>
      </c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14"/>
      <c r="R50" s="14"/>
      <c r="S50" s="14"/>
      <c r="T50" s="14"/>
      <c r="U50" s="14"/>
      <c r="V50" s="170"/>
      <c r="W50" s="78"/>
    </row>
    <row r="51" spans="1:26">
      <c r="A51" s="22"/>
      <c r="B51" s="50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14"/>
      <c r="R51" s="14"/>
      <c r="S51" s="14"/>
      <c r="T51" s="14"/>
      <c r="U51" s="14"/>
      <c r="V51" s="170"/>
      <c r="W51" s="78"/>
    </row>
    <row r="52" spans="1:26">
      <c r="A52" s="22"/>
      <c r="B52" s="50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14"/>
      <c r="R52" s="14"/>
      <c r="S52" s="14"/>
      <c r="T52" s="14"/>
      <c r="U52" s="14"/>
      <c r="V52" s="170"/>
      <c r="W52" s="78"/>
    </row>
    <row r="53" spans="1:26">
      <c r="A53" s="22"/>
      <c r="B53" s="285" t="s">
        <v>62</v>
      </c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14"/>
      <c r="R53" s="14"/>
      <c r="S53" s="14"/>
      <c r="T53" s="14"/>
      <c r="U53" s="14"/>
      <c r="V53" s="170"/>
      <c r="W53" s="78"/>
    </row>
    <row r="54" spans="1:26">
      <c r="A54" s="2"/>
      <c r="B54" s="286" t="s">
        <v>59</v>
      </c>
      <c r="C54" s="181"/>
      <c r="D54" s="180"/>
      <c r="E54" s="180" t="s">
        <v>53</v>
      </c>
      <c r="F54" s="180" t="s">
        <v>54</v>
      </c>
      <c r="G54" s="180" t="s">
        <v>38</v>
      </c>
      <c r="H54" s="180" t="s">
        <v>60</v>
      </c>
      <c r="I54" s="180" t="s">
        <v>61</v>
      </c>
      <c r="J54" s="179"/>
      <c r="K54" s="179"/>
      <c r="L54" s="179"/>
      <c r="M54" s="179"/>
      <c r="N54" s="179"/>
      <c r="O54" s="179"/>
      <c r="P54" s="179"/>
      <c r="Q54" s="177"/>
      <c r="R54" s="177"/>
      <c r="S54" s="177"/>
      <c r="T54" s="177"/>
      <c r="U54" s="177"/>
      <c r="V54" s="213"/>
      <c r="W54" s="78"/>
    </row>
    <row r="55" spans="1:26">
      <c r="A55" s="13"/>
      <c r="B55" s="287" t="s">
        <v>756</v>
      </c>
      <c r="C55" s="198"/>
      <c r="D55" s="198"/>
      <c r="E55" s="194"/>
      <c r="F55" s="194"/>
      <c r="G55" s="194"/>
      <c r="H55" s="195"/>
      <c r="I55" s="195"/>
      <c r="J55" s="195"/>
      <c r="K55" s="195"/>
      <c r="L55" s="195"/>
      <c r="M55" s="195"/>
      <c r="N55" s="195"/>
      <c r="O55" s="195"/>
      <c r="P55" s="195"/>
      <c r="Q55" s="196"/>
      <c r="R55" s="196"/>
      <c r="S55" s="196"/>
      <c r="T55" s="196"/>
      <c r="U55" s="196"/>
      <c r="V55" s="214"/>
      <c r="W55" s="302"/>
      <c r="X55" s="197"/>
      <c r="Y55" s="197"/>
      <c r="Z55" s="197"/>
    </row>
    <row r="56" spans="1:26">
      <c r="A56" s="13"/>
      <c r="B56" s="288" t="s">
        <v>760</v>
      </c>
      <c r="C56" s="201"/>
      <c r="D56" s="201"/>
      <c r="E56" s="199">
        <f>'SO 7037'!L77</f>
        <v>0</v>
      </c>
      <c r="F56" s="199">
        <f>'SO 7037'!M77</f>
        <v>0</v>
      </c>
      <c r="G56" s="199">
        <f>'SO 7037'!I77</f>
        <v>0</v>
      </c>
      <c r="H56" s="200">
        <f>'SO 7037'!S77</f>
        <v>0</v>
      </c>
      <c r="I56" s="200">
        <f>'SO 7037'!V77</f>
        <v>0</v>
      </c>
      <c r="J56" s="200"/>
      <c r="K56" s="200"/>
      <c r="L56" s="200"/>
      <c r="M56" s="200"/>
      <c r="N56" s="200"/>
      <c r="O56" s="200"/>
      <c r="P56" s="200"/>
      <c r="Q56" s="197"/>
      <c r="R56" s="197"/>
      <c r="S56" s="197"/>
      <c r="T56" s="197"/>
      <c r="U56" s="197"/>
      <c r="V56" s="215"/>
      <c r="W56" s="302"/>
      <c r="X56" s="197"/>
      <c r="Y56" s="197"/>
      <c r="Z56" s="197"/>
    </row>
    <row r="57" spans="1:26">
      <c r="A57" s="13"/>
      <c r="B57" s="289" t="s">
        <v>756</v>
      </c>
      <c r="C57" s="202"/>
      <c r="D57" s="202"/>
      <c r="E57" s="203">
        <f>'SO 7037'!L79</f>
        <v>0</v>
      </c>
      <c r="F57" s="203">
        <f>'SO 7037'!M79</f>
        <v>0</v>
      </c>
      <c r="G57" s="203">
        <f>'SO 7037'!I79</f>
        <v>0</v>
      </c>
      <c r="H57" s="204">
        <f>'SO 7037'!S79</f>
        <v>0</v>
      </c>
      <c r="I57" s="204">
        <f>'SO 7037'!V79</f>
        <v>0</v>
      </c>
      <c r="J57" s="204"/>
      <c r="K57" s="204"/>
      <c r="L57" s="204"/>
      <c r="M57" s="204"/>
      <c r="N57" s="204"/>
      <c r="O57" s="204"/>
      <c r="P57" s="204"/>
      <c r="Q57" s="197"/>
      <c r="R57" s="197"/>
      <c r="S57" s="197"/>
      <c r="T57" s="197"/>
      <c r="U57" s="197"/>
      <c r="V57" s="215"/>
      <c r="W57" s="302"/>
      <c r="X57" s="197"/>
      <c r="Y57" s="197"/>
      <c r="Z57" s="197"/>
    </row>
    <row r="58" spans="1:26">
      <c r="A58" s="1"/>
      <c r="B58" s="290"/>
      <c r="C58" s="1"/>
      <c r="D58" s="1"/>
      <c r="E58" s="191"/>
      <c r="F58" s="191"/>
      <c r="G58" s="191"/>
      <c r="H58" s="192"/>
      <c r="I58" s="192"/>
      <c r="J58" s="192"/>
      <c r="K58" s="192"/>
      <c r="L58" s="192"/>
      <c r="M58" s="192"/>
      <c r="N58" s="192"/>
      <c r="O58" s="192"/>
      <c r="P58" s="192"/>
      <c r="V58" s="216"/>
      <c r="W58" s="78"/>
    </row>
    <row r="59" spans="1:26">
      <c r="A59" s="205"/>
      <c r="B59" s="291" t="s">
        <v>88</v>
      </c>
      <c r="C59" s="207"/>
      <c r="D59" s="207"/>
      <c r="E59" s="208">
        <f>'SO 7037'!L80</f>
        <v>0</v>
      </c>
      <c r="F59" s="208">
        <f>'SO 7037'!M80</f>
        <v>0</v>
      </c>
      <c r="G59" s="208">
        <f>'SO 7037'!I80</f>
        <v>0</v>
      </c>
      <c r="H59" s="209">
        <f>'SO 7037'!S80</f>
        <v>0</v>
      </c>
      <c r="I59" s="209">
        <f>'SO 7037'!V80</f>
        <v>0</v>
      </c>
      <c r="J59" s="210"/>
      <c r="K59" s="210"/>
      <c r="L59" s="210"/>
      <c r="M59" s="210"/>
      <c r="N59" s="210"/>
      <c r="O59" s="210"/>
      <c r="P59" s="210"/>
      <c r="Q59" s="211"/>
      <c r="R59" s="211"/>
      <c r="S59" s="211"/>
      <c r="T59" s="211"/>
      <c r="U59" s="211"/>
      <c r="V59" s="217"/>
      <c r="W59" s="302"/>
      <c r="X59" s="206"/>
      <c r="Y59" s="206"/>
      <c r="Z59" s="206"/>
    </row>
    <row r="60" spans="1:26">
      <c r="A60" s="22"/>
      <c r="B60" s="50"/>
      <c r="C60" s="3"/>
      <c r="D60" s="3"/>
      <c r="E60" s="21"/>
      <c r="F60" s="21"/>
      <c r="G60" s="21"/>
      <c r="H60" s="218"/>
      <c r="I60" s="218"/>
      <c r="J60" s="218"/>
      <c r="K60" s="218"/>
      <c r="L60" s="218"/>
      <c r="M60" s="218"/>
      <c r="N60" s="218"/>
      <c r="O60" s="218"/>
      <c r="P60" s="218"/>
      <c r="Q60" s="14"/>
      <c r="R60" s="14"/>
      <c r="S60" s="14"/>
      <c r="T60" s="14"/>
      <c r="U60" s="14"/>
      <c r="V60" s="14"/>
      <c r="W60" s="78"/>
    </row>
    <row r="61" spans="1:26">
      <c r="A61" s="22"/>
      <c r="B61" s="50"/>
      <c r="C61" s="3"/>
      <c r="D61" s="3"/>
      <c r="E61" s="21"/>
      <c r="F61" s="21"/>
      <c r="G61" s="21"/>
      <c r="H61" s="218"/>
      <c r="I61" s="218"/>
      <c r="J61" s="218"/>
      <c r="K61" s="218"/>
      <c r="L61" s="218"/>
      <c r="M61" s="218"/>
      <c r="N61" s="218"/>
      <c r="O61" s="218"/>
      <c r="P61" s="218"/>
      <c r="Q61" s="14"/>
      <c r="R61" s="14"/>
      <c r="S61" s="14"/>
      <c r="T61" s="14"/>
      <c r="U61" s="14"/>
      <c r="V61" s="14"/>
      <c r="W61" s="78"/>
    </row>
    <row r="62" spans="1:26">
      <c r="A62" s="22"/>
      <c r="B62" s="46"/>
      <c r="C62" s="11"/>
      <c r="D62" s="11"/>
      <c r="E62" s="34"/>
      <c r="F62" s="34"/>
      <c r="G62" s="34"/>
      <c r="H62" s="219"/>
      <c r="I62" s="219"/>
      <c r="J62" s="219"/>
      <c r="K62" s="219"/>
      <c r="L62" s="219"/>
      <c r="M62" s="219"/>
      <c r="N62" s="219"/>
      <c r="O62" s="219"/>
      <c r="P62" s="219"/>
      <c r="Q62" s="23"/>
      <c r="R62" s="23"/>
      <c r="S62" s="23"/>
      <c r="T62" s="23"/>
      <c r="U62" s="23"/>
      <c r="V62" s="23"/>
      <c r="W62" s="78"/>
    </row>
    <row r="63" spans="1:26" ht="34.950000000000003" customHeight="1">
      <c r="A63" s="1"/>
      <c r="B63" s="292" t="s">
        <v>89</v>
      </c>
      <c r="C63" s="220"/>
      <c r="D63" s="220"/>
      <c r="E63" s="220"/>
      <c r="F63" s="220"/>
      <c r="G63" s="220"/>
      <c r="H63" s="220"/>
      <c r="I63" s="220"/>
      <c r="J63" s="220"/>
      <c r="K63" s="220"/>
      <c r="L63" s="220"/>
      <c r="M63" s="220"/>
      <c r="N63" s="220"/>
      <c r="O63" s="220"/>
      <c r="P63" s="220"/>
      <c r="Q63" s="220"/>
      <c r="R63" s="220"/>
      <c r="S63" s="220"/>
      <c r="T63" s="220"/>
      <c r="U63" s="220"/>
      <c r="V63" s="220"/>
      <c r="W63" s="78"/>
    </row>
    <row r="64" spans="1:26">
      <c r="A64" s="22"/>
      <c r="B64" s="123"/>
      <c r="C64" s="26"/>
      <c r="D64" s="26"/>
      <c r="E64" s="125"/>
      <c r="F64" s="125"/>
      <c r="G64" s="125"/>
      <c r="H64" s="239"/>
      <c r="I64" s="239"/>
      <c r="J64" s="239"/>
      <c r="K64" s="239"/>
      <c r="L64" s="239"/>
      <c r="M64" s="239"/>
      <c r="N64" s="239"/>
      <c r="O64" s="239"/>
      <c r="P64" s="239"/>
      <c r="Q64" s="27"/>
      <c r="R64" s="27"/>
      <c r="S64" s="27"/>
      <c r="T64" s="27"/>
      <c r="U64" s="27"/>
      <c r="V64" s="27"/>
      <c r="W64" s="78"/>
    </row>
    <row r="65" spans="1:26" ht="19.95" customHeight="1">
      <c r="A65" s="278"/>
      <c r="B65" s="293" t="s">
        <v>28</v>
      </c>
      <c r="C65" s="232"/>
      <c r="D65" s="232"/>
      <c r="E65" s="233"/>
      <c r="F65" s="234"/>
      <c r="G65" s="234"/>
      <c r="H65" s="235" t="s">
        <v>26</v>
      </c>
      <c r="I65" s="236"/>
      <c r="J65" s="237"/>
      <c r="K65" s="237"/>
      <c r="L65" s="237"/>
      <c r="M65" s="237"/>
      <c r="N65" s="237"/>
      <c r="O65" s="237"/>
      <c r="P65" s="238"/>
      <c r="Q65" s="25"/>
      <c r="R65" s="25"/>
      <c r="S65" s="25"/>
      <c r="T65" s="25"/>
      <c r="U65" s="25"/>
      <c r="V65" s="25"/>
      <c r="W65" s="78"/>
    </row>
    <row r="66" spans="1:26" ht="19.95" customHeight="1">
      <c r="A66" s="278"/>
      <c r="B66" s="283" t="s">
        <v>29</v>
      </c>
      <c r="C66" s="185"/>
      <c r="D66" s="185"/>
      <c r="E66" s="186"/>
      <c r="F66" s="228"/>
      <c r="G66" s="228"/>
      <c r="H66" s="229" t="s">
        <v>24</v>
      </c>
      <c r="I66" s="229"/>
      <c r="J66" s="218"/>
      <c r="K66" s="218"/>
      <c r="L66" s="218"/>
      <c r="M66" s="218"/>
      <c r="N66" s="218"/>
      <c r="O66" s="218"/>
      <c r="P66" s="218"/>
      <c r="Q66" s="14"/>
      <c r="R66" s="14"/>
      <c r="S66" s="14"/>
      <c r="T66" s="14"/>
      <c r="U66" s="14"/>
      <c r="V66" s="14"/>
      <c r="W66" s="78"/>
    </row>
    <row r="67" spans="1:26" ht="19.95" customHeight="1">
      <c r="A67" s="278"/>
      <c r="B67" s="283" t="s">
        <v>30</v>
      </c>
      <c r="C67" s="185"/>
      <c r="D67" s="185"/>
      <c r="E67" s="186"/>
      <c r="F67" s="228"/>
      <c r="G67" s="228"/>
      <c r="H67" s="229" t="s">
        <v>946</v>
      </c>
      <c r="I67" s="229"/>
      <c r="J67" s="218"/>
      <c r="K67" s="218"/>
      <c r="L67" s="218"/>
      <c r="M67" s="218"/>
      <c r="N67" s="218"/>
      <c r="O67" s="218"/>
      <c r="P67" s="218"/>
      <c r="Q67" s="14"/>
      <c r="R67" s="14"/>
      <c r="S67" s="14"/>
      <c r="T67" s="14"/>
      <c r="U67" s="14"/>
      <c r="V67" s="14"/>
      <c r="W67" s="78"/>
    </row>
    <row r="68" spans="1:26" ht="19.95" customHeight="1">
      <c r="A68" s="22"/>
      <c r="B68" s="285" t="s">
        <v>100</v>
      </c>
      <c r="C68" s="3"/>
      <c r="D68" s="3"/>
      <c r="E68" s="21"/>
      <c r="F68" s="21"/>
      <c r="G68" s="21"/>
      <c r="H68" s="218"/>
      <c r="I68" s="218"/>
      <c r="J68" s="218"/>
      <c r="K68" s="218"/>
      <c r="L68" s="218"/>
      <c r="M68" s="218"/>
      <c r="N68" s="218"/>
      <c r="O68" s="218"/>
      <c r="P68" s="218"/>
      <c r="Q68" s="14"/>
      <c r="R68" s="14"/>
      <c r="S68" s="14"/>
      <c r="T68" s="14"/>
      <c r="U68" s="14"/>
      <c r="V68" s="14"/>
      <c r="W68" s="78"/>
    </row>
    <row r="69" spans="1:26" ht="19.95" customHeight="1">
      <c r="A69" s="22"/>
      <c r="B69" s="285" t="s">
        <v>759</v>
      </c>
      <c r="C69" s="3"/>
      <c r="D69" s="3"/>
      <c r="E69" s="21"/>
      <c r="F69" s="21"/>
      <c r="G69" s="21"/>
      <c r="H69" s="218"/>
      <c r="I69" s="218"/>
      <c r="J69" s="218"/>
      <c r="K69" s="218"/>
      <c r="L69" s="218"/>
      <c r="M69" s="218"/>
      <c r="N69" s="218"/>
      <c r="O69" s="218"/>
      <c r="P69" s="218"/>
      <c r="Q69" s="14"/>
      <c r="R69" s="14"/>
      <c r="S69" s="14"/>
      <c r="T69" s="14"/>
      <c r="U69" s="14"/>
      <c r="V69" s="14"/>
      <c r="W69" s="78"/>
    </row>
    <row r="70" spans="1:26" ht="19.95" customHeight="1">
      <c r="A70" s="22"/>
      <c r="B70" s="50"/>
      <c r="C70" s="3"/>
      <c r="D70" s="3"/>
      <c r="E70" s="21"/>
      <c r="F70" s="21"/>
      <c r="G70" s="21"/>
      <c r="H70" s="218"/>
      <c r="I70" s="218"/>
      <c r="J70" s="218"/>
      <c r="K70" s="218"/>
      <c r="L70" s="218"/>
      <c r="M70" s="218"/>
      <c r="N70" s="218"/>
      <c r="O70" s="218"/>
      <c r="P70" s="218"/>
      <c r="Q70" s="14"/>
      <c r="R70" s="14"/>
      <c r="S70" s="14"/>
      <c r="T70" s="14"/>
      <c r="U70" s="14"/>
      <c r="V70" s="14"/>
      <c r="W70" s="78"/>
    </row>
    <row r="71" spans="1:26" ht="19.95" customHeight="1">
      <c r="A71" s="22"/>
      <c r="B71" s="50"/>
      <c r="C71" s="3"/>
      <c r="D71" s="3"/>
      <c r="E71" s="21"/>
      <c r="F71" s="21"/>
      <c r="G71" s="21"/>
      <c r="H71" s="218"/>
      <c r="I71" s="218"/>
      <c r="J71" s="218"/>
      <c r="K71" s="218"/>
      <c r="L71" s="218"/>
      <c r="M71" s="218"/>
      <c r="N71" s="218"/>
      <c r="O71" s="218"/>
      <c r="P71" s="218"/>
      <c r="Q71" s="14"/>
      <c r="R71" s="14"/>
      <c r="S71" s="14"/>
      <c r="T71" s="14"/>
      <c r="U71" s="14"/>
      <c r="V71" s="14"/>
      <c r="W71" s="78"/>
    </row>
    <row r="72" spans="1:26" ht="19.95" customHeight="1">
      <c r="A72" s="22"/>
      <c r="B72" s="294" t="s">
        <v>62</v>
      </c>
      <c r="C72" s="230"/>
      <c r="D72" s="230"/>
      <c r="E72" s="21"/>
      <c r="F72" s="21"/>
      <c r="G72" s="21"/>
      <c r="H72" s="218"/>
      <c r="I72" s="218"/>
      <c r="J72" s="218"/>
      <c r="K72" s="218"/>
      <c r="L72" s="218"/>
      <c r="M72" s="218"/>
      <c r="N72" s="218"/>
      <c r="O72" s="218"/>
      <c r="P72" s="218"/>
      <c r="Q72" s="14"/>
      <c r="R72" s="14"/>
      <c r="S72" s="14"/>
      <c r="T72" s="14"/>
      <c r="U72" s="14"/>
      <c r="V72" s="14"/>
      <c r="W72" s="78"/>
    </row>
    <row r="73" spans="1:26">
      <c r="A73" s="2"/>
      <c r="B73" s="295" t="s">
        <v>90</v>
      </c>
      <c r="C73" s="180" t="s">
        <v>91</v>
      </c>
      <c r="D73" s="180" t="s">
        <v>92</v>
      </c>
      <c r="E73" s="221"/>
      <c r="F73" s="221" t="s">
        <v>93</v>
      </c>
      <c r="G73" s="221" t="s">
        <v>94</v>
      </c>
      <c r="H73" s="222" t="s">
        <v>95</v>
      </c>
      <c r="I73" s="222" t="s">
        <v>96</v>
      </c>
      <c r="J73" s="222"/>
      <c r="K73" s="222"/>
      <c r="L73" s="222"/>
      <c r="M73" s="222"/>
      <c r="N73" s="222"/>
      <c r="O73" s="222"/>
      <c r="P73" s="222" t="s">
        <v>97</v>
      </c>
      <c r="Q73" s="223"/>
      <c r="R73" s="223"/>
      <c r="S73" s="180" t="s">
        <v>98</v>
      </c>
      <c r="T73" s="224"/>
      <c r="U73" s="224"/>
      <c r="V73" s="180" t="s">
        <v>99</v>
      </c>
      <c r="W73" s="78"/>
    </row>
    <row r="74" spans="1:26">
      <c r="A74" s="13"/>
      <c r="B74" s="296"/>
      <c r="C74" s="240"/>
      <c r="D74" s="198" t="s">
        <v>756</v>
      </c>
      <c r="E74" s="198"/>
      <c r="F74" s="194"/>
      <c r="G74" s="241"/>
      <c r="H74" s="194"/>
      <c r="I74" s="194"/>
      <c r="J74" s="195"/>
      <c r="K74" s="195"/>
      <c r="L74" s="195"/>
      <c r="M74" s="195"/>
      <c r="N74" s="195"/>
      <c r="O74" s="195"/>
      <c r="P74" s="195"/>
      <c r="Q74" s="193"/>
      <c r="R74" s="193"/>
      <c r="S74" s="193"/>
      <c r="T74" s="193"/>
      <c r="U74" s="193"/>
      <c r="V74" s="271"/>
      <c r="W74" s="302"/>
      <c r="X74" s="197"/>
      <c r="Y74" s="197"/>
      <c r="Z74" s="197"/>
    </row>
    <row r="75" spans="1:26">
      <c r="A75" s="13"/>
      <c r="B75" s="297"/>
      <c r="C75" s="243">
        <v>924</v>
      </c>
      <c r="D75" s="244" t="s">
        <v>761</v>
      </c>
      <c r="E75" s="244"/>
      <c r="F75" s="199"/>
      <c r="G75" s="242"/>
      <c r="H75" s="199"/>
      <c r="I75" s="199"/>
      <c r="J75" s="200"/>
      <c r="K75" s="200"/>
      <c r="L75" s="200"/>
      <c r="M75" s="200"/>
      <c r="N75" s="200"/>
      <c r="O75" s="200"/>
      <c r="P75" s="200"/>
      <c r="Q75" s="13"/>
      <c r="R75" s="13"/>
      <c r="S75" s="13"/>
      <c r="T75" s="13"/>
      <c r="U75" s="13"/>
      <c r="V75" s="272"/>
      <c r="W75" s="302"/>
      <c r="X75" s="197"/>
      <c r="Y75" s="197"/>
      <c r="Z75" s="197"/>
    </row>
    <row r="76" spans="1:26" ht="25.05" customHeight="1">
      <c r="A76" s="251"/>
      <c r="B76" s="298">
        <v>1</v>
      </c>
      <c r="C76" s="252" t="s">
        <v>215</v>
      </c>
      <c r="D76" s="253" t="s">
        <v>18</v>
      </c>
      <c r="E76" s="253"/>
      <c r="F76" s="246" t="s">
        <v>217</v>
      </c>
      <c r="G76" s="247">
        <v>1</v>
      </c>
      <c r="H76" s="254"/>
      <c r="I76" s="246">
        <f>ROUND(G76*(H76),2)</f>
        <v>0</v>
      </c>
      <c r="J76" s="248">
        <f>ROUND(G76*(N76),2)</f>
        <v>0</v>
      </c>
      <c r="K76" s="249">
        <f>ROUND(G76*(O76),2)</f>
        <v>0</v>
      </c>
      <c r="L76" s="249">
        <f>ROUND(G76*(H76),2)</f>
        <v>0</v>
      </c>
      <c r="M76" s="249"/>
      <c r="N76" s="249">
        <v>0</v>
      </c>
      <c r="O76" s="249"/>
      <c r="P76" s="255"/>
      <c r="Q76" s="255"/>
      <c r="R76" s="255"/>
      <c r="S76" s="250">
        <f>ROUND(G76*(P76),3)</f>
        <v>0</v>
      </c>
      <c r="T76" s="250"/>
      <c r="U76" s="250"/>
      <c r="V76" s="273"/>
      <c r="W76" s="78"/>
      <c r="Z76">
        <v>0</v>
      </c>
    </row>
    <row r="77" spans="1:26">
      <c r="A77" s="13"/>
      <c r="B77" s="297"/>
      <c r="C77" s="243">
        <v>924</v>
      </c>
      <c r="D77" s="244" t="s">
        <v>761</v>
      </c>
      <c r="E77" s="244"/>
      <c r="F77" s="199"/>
      <c r="G77" s="242"/>
      <c r="H77" s="199"/>
      <c r="I77" s="203">
        <f>ROUND((SUM(I75:I76))/1,2)</f>
        <v>0</v>
      </c>
      <c r="J77" s="200"/>
      <c r="K77" s="200"/>
      <c r="L77" s="200">
        <f>ROUND((SUM(L75:L76))/1,2)</f>
        <v>0</v>
      </c>
      <c r="M77" s="200">
        <f>ROUND((SUM(M75:M76))/1,2)</f>
        <v>0</v>
      </c>
      <c r="N77" s="200"/>
      <c r="O77" s="200"/>
      <c r="P77" s="266"/>
      <c r="Q77" s="1"/>
      <c r="R77" s="1"/>
      <c r="S77" s="266">
        <f>ROUND((SUM(S75:S76))/1,2)</f>
        <v>0</v>
      </c>
      <c r="T77" s="2"/>
      <c r="U77" s="2"/>
      <c r="V77" s="275">
        <f>ROUND((SUM(V75:V76))/1,2)</f>
        <v>0</v>
      </c>
      <c r="W77" s="78"/>
    </row>
    <row r="78" spans="1:26">
      <c r="A78" s="1"/>
      <c r="B78" s="290"/>
      <c r="C78" s="1"/>
      <c r="D78" s="1"/>
      <c r="E78" s="191"/>
      <c r="F78" s="191"/>
      <c r="G78" s="231"/>
      <c r="H78" s="191"/>
      <c r="I78" s="191"/>
      <c r="J78" s="192"/>
      <c r="K78" s="192"/>
      <c r="L78" s="192"/>
      <c r="M78" s="192"/>
      <c r="N78" s="192"/>
      <c r="O78" s="192"/>
      <c r="P78" s="192"/>
      <c r="Q78" s="1"/>
      <c r="R78" s="1"/>
      <c r="S78" s="1"/>
      <c r="T78" s="1"/>
      <c r="U78" s="1"/>
      <c r="V78" s="276"/>
      <c r="W78" s="78"/>
    </row>
    <row r="79" spans="1:26">
      <c r="A79" s="13"/>
      <c r="B79" s="297"/>
      <c r="C79" s="13"/>
      <c r="D79" s="202" t="s">
        <v>756</v>
      </c>
      <c r="E79" s="202"/>
      <c r="F79" s="199"/>
      <c r="G79" s="242"/>
      <c r="H79" s="199"/>
      <c r="I79" s="203">
        <f>ROUND((SUM(I74:I78))/2,2)</f>
        <v>0</v>
      </c>
      <c r="J79" s="200"/>
      <c r="K79" s="200"/>
      <c r="L79" s="200">
        <f>ROUND((SUM(L74:L78))/2,2)</f>
        <v>0</v>
      </c>
      <c r="M79" s="200">
        <f>ROUND((SUM(M74:M78))/2,2)</f>
        <v>0</v>
      </c>
      <c r="N79" s="200"/>
      <c r="O79" s="200"/>
      <c r="P79" s="266"/>
      <c r="Q79" s="1"/>
      <c r="R79" s="1"/>
      <c r="S79" s="266">
        <f>ROUND((SUM(S74:S78))/2,2)</f>
        <v>0</v>
      </c>
      <c r="T79" s="1"/>
      <c r="U79" s="1"/>
      <c r="V79" s="275">
        <f>ROUND((SUM(V74:V78))/2,2)</f>
        <v>0</v>
      </c>
      <c r="W79" s="78"/>
    </row>
    <row r="80" spans="1:26">
      <c r="A80" s="1"/>
      <c r="B80" s="300"/>
      <c r="C80" s="267"/>
      <c r="D80" s="268" t="s">
        <v>88</v>
      </c>
      <c r="E80" s="268"/>
      <c r="F80" s="270"/>
      <c r="G80" s="269"/>
      <c r="H80" s="270"/>
      <c r="I80" s="270">
        <f>ROUND((SUM(I74:I79))/3,2)</f>
        <v>0</v>
      </c>
      <c r="J80" s="304"/>
      <c r="K80" s="304">
        <f>ROUND((SUM(K74:K79))/3,2)</f>
        <v>0</v>
      </c>
      <c r="L80" s="304">
        <f>ROUND((SUM(L74:L79))/3,2)</f>
        <v>0</v>
      </c>
      <c r="M80" s="304">
        <f>ROUND((SUM(M74:M79))/3,2)</f>
        <v>0</v>
      </c>
      <c r="N80" s="304"/>
      <c r="O80" s="304"/>
      <c r="P80" s="269"/>
      <c r="Q80" s="267"/>
      <c r="R80" s="267"/>
      <c r="S80" s="269">
        <f>ROUND((SUM(S74:S79))/3,2)</f>
        <v>0</v>
      </c>
      <c r="T80" s="267"/>
      <c r="U80" s="267"/>
      <c r="V80" s="277">
        <f>ROUND((SUM(V74:V79))/3,2)</f>
        <v>0</v>
      </c>
      <c r="W80" s="78"/>
      <c r="Z80">
        <f>(SUM(Z74:Z79))</f>
        <v>0</v>
      </c>
    </row>
  </sheetData>
  <mergeCells count="50">
    <mergeCell ref="D76:E76"/>
    <mergeCell ref="D77:E77"/>
    <mergeCell ref="D79:E79"/>
    <mergeCell ref="D80:E80"/>
    <mergeCell ref="B65:E65"/>
    <mergeCell ref="B66:E66"/>
    <mergeCell ref="B67:E67"/>
    <mergeCell ref="I65:P65"/>
    <mergeCell ref="D74:E74"/>
    <mergeCell ref="D75:E75"/>
    <mergeCell ref="B55:D55"/>
    <mergeCell ref="B56:D56"/>
    <mergeCell ref="B57:D57"/>
    <mergeCell ref="B59:D59"/>
    <mergeCell ref="B63:V63"/>
    <mergeCell ref="H1:I1"/>
    <mergeCell ref="F31:G31"/>
    <mergeCell ref="B54:C54"/>
    <mergeCell ref="B44:V44"/>
    <mergeCell ref="B46:E46"/>
    <mergeCell ref="B47:E47"/>
    <mergeCell ref="B48:E48"/>
    <mergeCell ref="F46:H46"/>
    <mergeCell ref="F47:H47"/>
    <mergeCell ref="F48:H48"/>
    <mergeCell ref="B49:I49"/>
    <mergeCell ref="F25:H25"/>
    <mergeCell ref="F26:H26"/>
    <mergeCell ref="F27:H27"/>
    <mergeCell ref="F28:G28"/>
    <mergeCell ref="F29:G29"/>
    <mergeCell ref="F30:G30"/>
    <mergeCell ref="F19:H19"/>
    <mergeCell ref="F20:H20"/>
    <mergeCell ref="F21:H21"/>
    <mergeCell ref="F22:H22"/>
    <mergeCell ref="F23:H23"/>
    <mergeCell ref="F24:H24"/>
    <mergeCell ref="B11:H11"/>
    <mergeCell ref="F14:H14"/>
    <mergeCell ref="F15:H15"/>
    <mergeCell ref="F16:H16"/>
    <mergeCell ref="F17:H17"/>
    <mergeCell ref="F18:H18"/>
    <mergeCell ref="B1:C1"/>
    <mergeCell ref="E1:F1"/>
    <mergeCell ref="B2:V2"/>
    <mergeCell ref="B3:V3"/>
    <mergeCell ref="B7:H7"/>
    <mergeCell ref="B9:H9"/>
  </mergeCells>
  <hyperlinks>
    <hyperlink ref="B1:C1" location="A2:A2" tooltip="Klikni na prechod ku Kryciemu listu..." display="Krycí list rozpočtu"/>
    <hyperlink ref="E1:F1" location="A54:A54" tooltip="Klikni na prechod ku rekapitulácii..." display="Rekapitulácia rozpočtu"/>
    <hyperlink ref="H1:I1" location="B73:B73" tooltip="Klikni na prechod ku Rozpočet..." display="Rozpočet"/>
  </hyperlinks>
  <printOptions horizontalCentered="1" gridLines="1"/>
  <pageMargins left="1.1111111111111112E-2" right="1.1111111111111112E-2" top="0.75" bottom="0.75" header="0.3" footer="0.3"/>
  <pageSetup paperSize="9" scale="75" orientation="portrait" r:id="rId1"/>
  <headerFooter>
    <oddHeader>&amp;C&amp;B&amp; Rozpočet Kontajnerové divadlo vedľa kina Hviezda - Trenčín / Vzduchotechnika</oddHeader>
    <oddFooter>&amp;RStrana &amp;P z &amp;N    &amp;L&amp;7Spracované systémom Systematic® Kalkulus, tel.: 051 77 10 585</oddFooter>
  </headerFooter>
  <rowBreaks count="2" manualBreakCount="2">
    <brk id="40" max="16383" man="1"/>
    <brk id="6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11</vt:i4>
      </vt:variant>
      <vt:variant>
        <vt:lpstr>Pomenované rozsahy</vt:lpstr>
      </vt:variant>
      <vt:variant>
        <vt:i4>9</vt:i4>
      </vt:variant>
    </vt:vector>
  </HeadingPairs>
  <TitlesOfParts>
    <vt:vector size="20" baseType="lpstr">
      <vt:lpstr>Rekapitulácia</vt:lpstr>
      <vt:lpstr>Krycí list stavby</vt:lpstr>
      <vt:lpstr>SO 7031</vt:lpstr>
      <vt:lpstr>SO 7032</vt:lpstr>
      <vt:lpstr>SO 7033</vt:lpstr>
      <vt:lpstr>SO 7034</vt:lpstr>
      <vt:lpstr>SO 7035</vt:lpstr>
      <vt:lpstr>SO 7036</vt:lpstr>
      <vt:lpstr>SO 7037</vt:lpstr>
      <vt:lpstr>SO 7038</vt:lpstr>
      <vt:lpstr>SO 7039</vt:lpstr>
      <vt:lpstr>'SO 7031'!Oblasť_tlače</vt:lpstr>
      <vt:lpstr>'SO 7032'!Oblasť_tlače</vt:lpstr>
      <vt:lpstr>'SO 7033'!Oblasť_tlače</vt:lpstr>
      <vt:lpstr>'SO 7034'!Oblasť_tlače</vt:lpstr>
      <vt:lpstr>'SO 7035'!Oblasť_tlače</vt:lpstr>
      <vt:lpstr>'SO 7036'!Oblasť_tlače</vt:lpstr>
      <vt:lpstr>'SO 7037'!Oblasť_tlače</vt:lpstr>
      <vt:lpstr>'SO 7038'!Oblasť_tlače</vt:lpstr>
      <vt:lpstr>'SO 7039'!Oblasť_tlače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Uzivatel</dc:creator>
  <cp:lastModifiedBy>Uzivatel</cp:lastModifiedBy>
  <dcterms:created xsi:type="dcterms:W3CDTF">2021-12-19T19:34:17Z</dcterms:created>
  <dcterms:modified xsi:type="dcterms:W3CDTF">2021-12-19T20:20:19Z</dcterms:modified>
</cp:coreProperties>
</file>